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leitung" sheetId="1" state="visible" r:id="rId3"/>
    <sheet name="Schichten" sheetId="2" state="visible" r:id="rId4"/>
    <sheet name="Wochenplan" sheetId="3" state="visible" r:id="rId5"/>
    <sheet name="Monatsplan" sheetId="4" state="visible" r:id="rId6"/>
  </sheets>
  <definedNames>
    <definedName function="false" hidden="false" localSheetId="3" name="_xlnm.Print_Area" vbProcedure="false">Monatsplan!$A$1:$AH$22</definedName>
    <definedName function="false" hidden="false" localSheetId="1" name="_xlnm.Print_Area" vbProcedure="false">Schichten!$A$1:$G$16</definedName>
    <definedName function="false" hidden="false" localSheetId="2" name="_xlnm.Print_Area" vbProcedure="false">Wochenplan!$A$1:$L$22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<sst xmlns="http://schemas.openxmlformats.org/spreadsheetml/2006/main" count="218" uniqueCount="54">
  <si>
    <t xml:space="preserve">So nutzen Sie die Dienstplan-Vorlage</t>
  </si>
  <si>
    <t xml:space="preserve">In 3 Schritten</t>
  </si>
  <si>
    <t xml:space="preserve">1. Im Blatt »Schichten« Kürzel, Beginn, Ende und Pause Ihrer Schichten eintragen. Die Stunden pro Schicht rechnet die Tabelle aus.</t>
  </si>
  <si>
    <t xml:space="preserve">2. Im Wochen- oder Monatsplan den ersten Tag eintragen (Wochenplan: ein Montag, Monatsplan: der 1. des Monats) und die Namen Ihres Teams.</t>
  </si>
  <si>
    <t xml:space="preserve">3. Pro Tag das Schicht-Kürzel eintragen, z. B. F für Früh. Stunden, Anzahl Schichten und die Besetzung pro Tag erscheinen automatisch.</t>
  </si>
  <si>
    <t xml:space="preserve">Gelb hinterlegte Zellen sind Eingabefelder. Die Beispielnamen und -schichten einfach überschreiben.</t>
  </si>
  <si>
    <t xml:space="preserve">Gut zu wissen</t>
  </si>
  <si>
    <t xml:space="preserve">Zwischen zwei Schichten müssen mindestens 11 Stunden Ruhezeit liegen (§ 5 ArbZG). Eine Spätschicht bis 22:30 Uhr und am nächsten Morgen Frühdienst ab 06:00 Uhr geht also nicht.</t>
  </si>
  <si>
    <t xml:space="preserve">Pro Werktag sind 8 Stunden Arbeit erlaubt, bis zu 10 Stunden, wenn im Durchschnitt von sechs Monaten oder 24 Wochen 8 Stunden pro Werktag nicht überschritten werden (§ 3 ArbZG).</t>
  </si>
  <si>
    <t xml:space="preserve">Hat der Betrieb einen Betriebsrat, bestimmt er bei Beginn und Ende der Arbeitszeit mit (§ 87 Abs. 1 Nr. 2 BetrVG).</t>
  </si>
  <si>
    <t xml:space="preserve">Drucken</t>
  </si>
  <si>
    <t xml:space="preserve">Beide Pläne sind auf eine A4-Seite im Querformat eingestellt.</t>
  </si>
  <si>
    <t xml:space="preserve">Vorlage von personalthema.de · kostenlos nutzbar · ohne Gewähr. Tarifverträge und Betriebsvereinbarungen können abweichende Regeln enthalten.</t>
  </si>
  <si>
    <t xml:space="preserve">Schichten festlegen</t>
  </si>
  <si>
    <t xml:space="preserve">Kürzel, Zeiten und Pause anpassen. Wochen- und Monatsplan rechnen damit die Stunden aus.</t>
  </si>
  <si>
    <t xml:space="preserve">Kürzel</t>
  </si>
  <si>
    <t xml:space="preserve">Bezeichnung</t>
  </si>
  <si>
    <t xml:space="preserve">Beginn</t>
  </si>
  <si>
    <t xml:space="preserve">Ende</t>
  </si>
  <si>
    <t xml:space="preserve">Pause (Min.)</t>
  </si>
  <si>
    <t xml:space="preserve">Angerechnet bei Abwesenheit (Std.)</t>
  </si>
  <si>
    <t xml:space="preserve">Stunden</t>
  </si>
  <si>
    <t xml:space="preserve">Schicht (1/0)</t>
  </si>
  <si>
    <t xml:space="preserve">F</t>
  </si>
  <si>
    <t xml:space="preserve">Frühschicht</t>
  </si>
  <si>
    <t xml:space="preserve">S</t>
  </si>
  <si>
    <t xml:space="preserve">Spätschicht</t>
  </si>
  <si>
    <t xml:space="preserve">N</t>
  </si>
  <si>
    <t xml:space="preserve">Nachtschicht</t>
  </si>
  <si>
    <t xml:space="preserve">T</t>
  </si>
  <si>
    <t xml:space="preserve">Tagdienst</t>
  </si>
  <si>
    <t xml:space="preserve">U</t>
  </si>
  <si>
    <t xml:space="preserve">Urlaub</t>
  </si>
  <si>
    <t xml:space="preserve">K</t>
  </si>
  <si>
    <t xml:space="preserve">krank</t>
  </si>
  <si>
    <t xml:space="preserve">X</t>
  </si>
  <si>
    <t xml:space="preserve">frei</t>
  </si>
  <si>
    <t xml:space="preserve">Urlaub (U) und krank (K) zählen mit den Stunden in Spalte F, nicht als Schicht. Wie viele Stunden ein solcher Tag zählt, regelt der Arbeitsvertrag (meist die Stunden, die an dem Tag geplant waren). Freie Zeilen für eigene Schichten nutzen.</t>
  </si>
  <si>
    <t xml:space="preserve">Dienstplan Woche</t>
  </si>
  <si>
    <t xml:space="preserve">Betrieb / Team</t>
  </si>
  <si>
    <t xml:space="preserve">Beispiel: Café am Markt</t>
  </si>
  <si>
    <t xml:space="preserve">Erster Tag (Montag)</t>
  </si>
  <si>
    <t xml:space="preserve">Mitarbeiter/in</t>
  </si>
  <si>
    <t xml:space="preserve">Schichten</t>
  </si>
  <si>
    <t xml:space="preserve">Soll/Woche</t>
  </si>
  <si>
    <t xml:space="preserve">Differenz</t>
  </si>
  <si>
    <t xml:space="preserve">Anna</t>
  </si>
  <si>
    <t xml:space="preserve">Ben</t>
  </si>
  <si>
    <t xml:space="preserve">Clara</t>
  </si>
  <si>
    <t xml:space="preserve">Deniz</t>
  </si>
  <si>
    <t xml:space="preserve">Besetzt (Schichten)</t>
  </si>
  <si>
    <t xml:space="preserve">Kürzel: F Früh · S Spät · N Nacht · T Tagdienst · U Urlaub · K krank · X frei – Zeiten im Blatt »Schichten« anpassen.</t>
  </si>
  <si>
    <t xml:space="preserve">Dienstplan Monat</t>
  </si>
  <si>
    <t xml:space="preserve">Erster Tag (1. des Monats)</t>
  </si>
</sst>
</file>

<file path=xl/styles.xml><?xml version="1.0" encoding="utf-8"?>
<styleSheet xmlns="http://schemas.openxmlformats.org/spreadsheetml/2006/main">
  <numFmts count="11">
    <numFmt numFmtId="164" formatCode="General"/>
    <numFmt numFmtId="165" formatCode="hh:mm"/>
    <numFmt numFmtId="166" formatCode="0"/>
    <numFmt numFmtId="167" formatCode="0.00"/>
    <numFmt numFmtId="168" formatCode="General"/>
    <numFmt numFmtId="169" formatCode="dd\.mm\.yyyy"/>
    <numFmt numFmtId="170" formatCode="dd\.mm\."/>
    <numFmt numFmtId="171" formatCode="ddd"/>
    <numFmt numFmtId="172" formatCode="0.0"/>
    <numFmt numFmtId="173" formatCode="\+0.00;\-0.00;0.00"/>
    <numFmt numFmtId="174" formatCode="d"/>
  </numFmts>
  <fonts count="14">
    <font>
      <sz val="11"/>
      <color theme="1"/>
      <name val="Calibri"/>
      <family val="2"/>
      <charset val="1"/>
    </font>
    <font>
      <sz val="10"/>
      <name val="Arial"/>
      <family val="0"/>
    </font>
    <font>
      <sz val="10"/>
      <name val="Arial"/>
      <family val="0"/>
    </font>
    <font>
      <sz val="10"/>
      <name val="Arial"/>
      <family val="0"/>
    </font>
    <font>
      <b val="true"/>
      <sz val="16"/>
      <color rgb="FF1A2633"/>
      <name val="Arial"/>
      <family val="0"/>
      <charset val="1"/>
    </font>
    <font>
      <b val="true"/>
      <sz val="12"/>
      <color rgb="FF1A2633"/>
      <name val="Arial"/>
      <family val="0"/>
      <charset val="1"/>
    </font>
    <font>
      <sz val="10"/>
      <color rgb="FF1A2633"/>
      <name val="Arial"/>
      <family val="0"/>
      <charset val="1"/>
    </font>
    <font>
      <i val="true"/>
      <sz val="9"/>
      <color rgb="FF4A5866"/>
      <name val="Arial"/>
      <family val="0"/>
      <charset val="1"/>
    </font>
    <font>
      <b val="true"/>
      <sz val="10"/>
      <color rgb="FFFFFFFF"/>
      <name val="Arial"/>
      <family val="0"/>
      <charset val="1"/>
    </font>
    <font>
      <sz val="9"/>
      <color rgb="FF4A5866"/>
      <name val="Arial"/>
      <family val="0"/>
      <charset val="1"/>
    </font>
    <font>
      <sz val="10"/>
      <color rgb="FF4A5866"/>
      <name val="Arial"/>
      <family val="0"/>
      <charset val="1"/>
    </font>
    <font>
      <b val="true"/>
      <sz val="10"/>
      <color rgb="FF1A2633"/>
      <name val="Arial"/>
      <family val="0"/>
      <charset val="1"/>
    </font>
    <font>
      <b val="true"/>
      <sz val="9"/>
      <color rgb="FF1A2633"/>
      <name val="Arial"/>
      <family val="0"/>
      <charset val="1"/>
    </font>
    <font>
      <b val="true"/>
      <sz val="9"/>
      <color rgb="FFFFFFFF"/>
      <name val="Arial"/>
      <family val="0"/>
      <charset val="1"/>
    </font>
  </fonts>
  <fills count="12">
    <fill>
      <patternFill patternType="none"/>
    </fill>
    <fill>
      <patternFill patternType="gray125"/>
    </fill>
    <fill>
      <patternFill patternType="solid">
        <fgColor rgb="FFFDF3CC"/>
        <bgColor rgb="FFFDEBDD"/>
      </patternFill>
    </fill>
    <fill>
      <patternFill patternType="solid">
        <fgColor rgb="FF1A2633"/>
        <bgColor rgb="FF333300"/>
      </patternFill>
    </fill>
    <fill>
      <patternFill patternType="solid">
        <fgColor rgb="FFF5C518"/>
        <bgColor rgb="FFFF9900"/>
      </patternFill>
    </fill>
    <fill>
      <patternFill patternType="solid">
        <fgColor rgb="FF8FD3CB"/>
        <bgColor rgb="FFAEB6E8"/>
      </patternFill>
    </fill>
    <fill>
      <patternFill patternType="solid">
        <fgColor rgb="FFAEB6E8"/>
        <bgColor rgb="FF9999FF"/>
      </patternFill>
    </fill>
    <fill>
      <patternFill patternType="solid">
        <fgColor rgb="FFDDEFEC"/>
        <bgColor rgb="FFE8E8E8"/>
      </patternFill>
    </fill>
    <fill>
      <patternFill patternType="solid">
        <fgColor rgb="FFE8E8E8"/>
        <bgColor rgb="FFDDEFEC"/>
      </patternFill>
    </fill>
    <fill>
      <patternFill patternType="solid">
        <fgColor rgb="FFFDEBDD"/>
        <bgColor rgb="FFFDF3CC"/>
      </patternFill>
    </fill>
    <fill>
      <patternFill patternType="solid">
        <fgColor rgb="FFFFFFFF"/>
        <bgColor rgb="FFF3F5F7"/>
      </patternFill>
    </fill>
    <fill>
      <patternFill patternType="solid">
        <fgColor rgb="FFF3F5F7"/>
        <bgColor rgb="FFFFFFFF"/>
      </patternFill>
    </fill>
  </fills>
  <borders count="2">
    <border diagonalUp="false" diagonalDown="false">
      <left/>
      <right/>
      <top/>
      <bottom/>
      <diagonal/>
    </border>
    <border diagonalUp="false" diagonalDown="false">
      <left style="thin">
        <color rgb="FFCDD5DD"/>
      </left>
      <right style="thin">
        <color rgb="FFCDD5DD"/>
      </right>
      <top style="thin">
        <color rgb="FFCDD5DD"/>
      </top>
      <bottom style="thin">
        <color rgb="FFCDD5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false" applyProtection="false">
      <alignment horizontal="general" vertical="bottom" textRotation="0" wrapText="false" indent="0" shrinkToFit="false"/>
      <protection locked="true" hidden="false"/>
    </xf>
    <xf numFmtId="165" fontId="6" fillId="2" borderId="1" xfId="0" applyFont="true" applyBorder="true" applyAlignment="false" applyProtection="false">
      <alignment horizontal="general" vertical="bottom" textRotation="0" wrapText="false" indent="0" shrinkToFit="false"/>
      <protection locked="true" hidden="false"/>
    </xf>
    <xf numFmtId="166" fontId="6" fillId="2" borderId="1" xfId="0" applyFont="true" applyBorder="true" applyAlignment="false" applyProtection="false">
      <alignment horizontal="general" vertical="bottom" textRotation="0" wrapText="false" indent="0" shrinkToFit="false"/>
      <protection locked="true" hidden="false"/>
    </xf>
    <xf numFmtId="167" fontId="6" fillId="2"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false" applyProtection="false">
      <alignment horizontal="general" vertical="bottom" textRotation="0" wrapText="false" indent="0" shrinkToFit="false"/>
      <protection locked="true" hidden="false"/>
    </xf>
    <xf numFmtId="164" fontId="6" fillId="6" borderId="1" xfId="0" applyFont="true" applyBorder="true" applyAlignment="false" applyProtection="false">
      <alignment horizontal="general" vertical="bottom" textRotation="0" wrapText="false" indent="0" shrinkToFit="false"/>
      <protection locked="true" hidden="false"/>
    </xf>
    <xf numFmtId="164" fontId="6" fillId="7" borderId="1" xfId="0" applyFont="true" applyBorder="true" applyAlignment="false" applyProtection="false">
      <alignment horizontal="general" vertical="bottom" textRotation="0" wrapText="false" indent="0" shrinkToFit="false"/>
      <protection locked="true" hidden="false"/>
    </xf>
    <xf numFmtId="164" fontId="6" fillId="8" borderId="1" xfId="0" applyFont="true" applyBorder="true" applyAlignment="false" applyProtection="false">
      <alignment horizontal="general" vertical="bottom" textRotation="0" wrapText="false" indent="0" shrinkToFit="false"/>
      <protection locked="true" hidden="false"/>
    </xf>
    <xf numFmtId="164" fontId="6" fillId="9" borderId="1" xfId="0" applyFont="true" applyBorder="true" applyAlignment="false" applyProtection="false">
      <alignment horizontal="general" vertical="bottom" textRotation="0" wrapText="false" indent="0" shrinkToFit="false"/>
      <protection locked="true" hidden="false"/>
    </xf>
    <xf numFmtId="164" fontId="6" fillId="1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9" fontId="6" fillId="2"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true" applyProtection="false">
      <alignment horizontal="center" vertical="center" textRotation="0" wrapText="true" indent="0" shrinkToFit="false"/>
      <protection locked="true" hidden="false"/>
    </xf>
    <xf numFmtId="171" fontId="8" fillId="3" borderId="1" xfId="0" applyFont="true" applyBorder="true" applyAlignment="true" applyProtection="false">
      <alignment horizontal="center" vertical="center" textRotation="0" wrapText="true" indent="0" shrinkToFit="false"/>
      <protection locked="true" hidden="false"/>
    </xf>
    <xf numFmtId="164" fontId="11" fillId="2" borderId="1" xfId="0" applyFont="true" applyBorder="true" applyAlignment="true" applyProtection="false">
      <alignment horizontal="center" vertical="bottom" textRotation="0" wrapText="false" indent="0" shrinkToFit="false"/>
      <protection locked="true" hidden="false"/>
    </xf>
    <xf numFmtId="172" fontId="6" fillId="2" borderId="1" xfId="0" applyFont="true" applyBorder="true" applyAlignment="false" applyProtection="false">
      <alignment horizontal="general" vertical="bottom" textRotation="0" wrapText="false" indent="0" shrinkToFit="false"/>
      <protection locked="true" hidden="false"/>
    </xf>
    <xf numFmtId="173" fontId="6" fillId="0" borderId="1" xfId="0" applyFont="true" applyBorder="true" applyAlignment="false" applyProtection="false">
      <alignment horizontal="general" vertical="bottom" textRotation="0" wrapText="false" indent="0" shrinkToFit="false"/>
      <protection locked="true" hidden="false"/>
    </xf>
    <xf numFmtId="164" fontId="12" fillId="11" borderId="1" xfId="0" applyFont="true" applyBorder="true" applyAlignment="false" applyProtection="false">
      <alignment horizontal="general" vertical="bottom" textRotation="0" wrapText="false" indent="0" shrinkToFit="false"/>
      <protection locked="true" hidden="false"/>
    </xf>
    <xf numFmtId="168" fontId="12" fillId="11"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74" fontId="13" fillId="3" borderId="1" xfId="0" applyFont="true" applyBorder="true" applyAlignment="true" applyProtection="false">
      <alignment horizontal="center" vertical="center" textRotation="0" wrapText="true" indent="0" shrinkToFit="false"/>
      <protection locked="true" hidden="false"/>
    </xf>
    <xf numFmtId="171" fontId="13" fillId="3" borderId="1"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5C518"/>
        </patternFill>
      </fill>
    </dxf>
    <dxf>
      <fill>
        <patternFill>
          <bgColor rgb="FF8FD3CB"/>
        </patternFill>
      </fill>
    </dxf>
    <dxf>
      <fill>
        <patternFill>
          <bgColor rgb="FFAEB6E8"/>
        </patternFill>
      </fill>
    </dxf>
    <dxf>
      <fill>
        <patternFill>
          <bgColor rgb="FFDDEFEC"/>
        </patternFill>
      </fill>
    </dxf>
    <dxf>
      <fill>
        <patternFill>
          <bgColor rgb="FFE8E8E8"/>
        </patternFill>
      </fill>
    </dxf>
    <dxf>
      <fill>
        <patternFill>
          <bgColor rgb="FFFDEBDD"/>
        </patternFill>
      </fill>
    </dxf>
    <dxf>
      <fill>
        <patternFill>
          <bgColor rgb="FF4A586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EB6E8"/>
      <rgbColor rgb="FF808080"/>
      <rgbColor rgb="FF9999FF"/>
      <rgbColor rgb="FF993366"/>
      <rgbColor rgb="FFFDF3CC"/>
      <rgbColor rgb="FFDDEFEC"/>
      <rgbColor rgb="FF660066"/>
      <rgbColor rgb="FFFF8080"/>
      <rgbColor rgb="FF0066CC"/>
      <rgbColor rgb="FFCDD5DD"/>
      <rgbColor rgb="FF000080"/>
      <rgbColor rgb="FFFF00FF"/>
      <rgbColor rgb="FFFFFF00"/>
      <rgbColor rgb="FF00FFFF"/>
      <rgbColor rgb="FF800080"/>
      <rgbColor rgb="FF800000"/>
      <rgbColor rgb="FF008080"/>
      <rgbColor rgb="FF0000FF"/>
      <rgbColor rgb="FF00CCFF"/>
      <rgbColor rgb="FFF3F5F7"/>
      <rgbColor rgb="FFE8E8E8"/>
      <rgbColor rgb="FFFDEBDD"/>
      <rgbColor rgb="FF8FD3CB"/>
      <rgbColor rgb="FFFF99CC"/>
      <rgbColor rgb="FFCC99FF"/>
      <rgbColor rgb="FFFFCC99"/>
      <rgbColor rgb="FF3366FF"/>
      <rgbColor rgb="FF33CCCC"/>
      <rgbColor rgb="FF99CC00"/>
      <rgbColor rgb="FFF5C518"/>
      <rgbColor rgb="FFFF9900"/>
      <rgbColor rgb="FFFF6600"/>
      <rgbColor rgb="FF4A5866"/>
      <rgbColor rgb="FF969696"/>
      <rgbColor rgb="FF003366"/>
      <rgbColor rgb="FF339966"/>
      <rgbColor rgb="FF003300"/>
      <rgbColor rgb="FF333300"/>
      <rgbColor rgb="FF993300"/>
      <rgbColor rgb="FF993366"/>
      <rgbColor rgb="FF333399"/>
      <rgbColor rgb="FF1A26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1" t="s">
        <v>0</v>
      </c>
    </row>
    <row r="4" customFormat="false" ht="15" hidden="false" customHeight="false" outlineLevel="0" collapsed="false">
      <c r="B4" s="2" t="s">
        <v>1</v>
      </c>
    </row>
    <row r="5" customFormat="false" ht="23.85" hidden="false" customHeight="false" outlineLevel="0" collapsed="false">
      <c r="B5" s="3" t="s">
        <v>2</v>
      </c>
    </row>
    <row r="6" customFormat="false" ht="23.85" hidden="false" customHeight="false" outlineLevel="0" collapsed="false">
      <c r="B6" s="3" t="s">
        <v>3</v>
      </c>
    </row>
    <row r="7" customFormat="false" ht="23.85" hidden="false" customHeight="false" outlineLevel="0" collapsed="false">
      <c r="B7" s="3" t="s">
        <v>4</v>
      </c>
    </row>
    <row r="8" customFormat="false" ht="15" hidden="false" customHeight="false" outlineLevel="0" collapsed="false">
      <c r="B8" s="4" t="s">
        <v>5</v>
      </c>
    </row>
    <row r="9" customFormat="false" ht="15" hidden="false" customHeight="false" outlineLevel="0" collapsed="false">
      <c r="B9" s="2" t="s">
        <v>6</v>
      </c>
    </row>
    <row r="10" customFormat="false" ht="23.85" hidden="false" customHeight="false" outlineLevel="0" collapsed="false">
      <c r="B10" s="3" t="s">
        <v>7</v>
      </c>
    </row>
    <row r="11" customFormat="false" ht="23.85" hidden="false" customHeight="false" outlineLevel="0" collapsed="false">
      <c r="B11" s="3" t="s">
        <v>8</v>
      </c>
    </row>
    <row r="12" customFormat="false" ht="15" hidden="false" customHeight="false" outlineLevel="0" collapsed="false">
      <c r="B12" s="3" t="s">
        <v>9</v>
      </c>
    </row>
    <row r="13" customFormat="false" ht="15" hidden="false" customHeight="false" outlineLevel="0" collapsed="false">
      <c r="B13" s="2" t="s">
        <v>10</v>
      </c>
    </row>
    <row r="14" customFormat="false" ht="15" hidden="false" customHeight="false" outlineLevel="0" collapsed="false">
      <c r="B14" s="3" t="s">
        <v>11</v>
      </c>
    </row>
    <row r="16" customFormat="false" ht="15" hidden="false" customHeight="false" outlineLevel="0" collapsed="false">
      <c r="B16"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4" min="3" style="0" width="9"/>
    <col collapsed="false" customWidth="true" hidden="false" outlineLevel="0" max="5" min="5" style="0" width="11"/>
    <col collapsed="false" customWidth="true" hidden="false" outlineLevel="0" max="6" min="6" style="0" width="16"/>
    <col collapsed="false" customWidth="true" hidden="false" outlineLevel="0" max="7" min="7" style="0" width="10"/>
    <col collapsed="false" customWidth="true" hidden="true" outlineLevel="0" max="8" min="8" style="0" width="10"/>
  </cols>
  <sheetData>
    <row r="1" customFormat="false" ht="19.7" hidden="false" customHeight="false" outlineLevel="0" collapsed="false">
      <c r="A1" s="1" t="s">
        <v>13</v>
      </c>
    </row>
    <row r="2" customFormat="false" ht="15" hidden="false" customHeight="false" outlineLevel="0" collapsed="false">
      <c r="A2" s="5" t="s">
        <v>14</v>
      </c>
    </row>
    <row r="4" customFormat="false" ht="42" hidden="false" customHeight="true" outlineLevel="0" collapsed="false">
      <c r="A4" s="6" t="s">
        <v>15</v>
      </c>
      <c r="B4" s="6" t="s">
        <v>16</v>
      </c>
      <c r="C4" s="6" t="s">
        <v>17</v>
      </c>
      <c r="D4" s="6" t="s">
        <v>18</v>
      </c>
      <c r="E4" s="6" t="s">
        <v>19</v>
      </c>
      <c r="F4" s="6" t="s">
        <v>20</v>
      </c>
      <c r="G4" s="6" t="s">
        <v>21</v>
      </c>
      <c r="H4" s="6" t="s">
        <v>22</v>
      </c>
    </row>
    <row r="5" customFormat="false" ht="15" hidden="false" customHeight="false" outlineLevel="0" collapsed="false">
      <c r="A5" s="7" t="s">
        <v>23</v>
      </c>
      <c r="B5" s="8" t="s">
        <v>24</v>
      </c>
      <c r="C5" s="9" t="n">
        <v>0.25</v>
      </c>
      <c r="D5" s="9" t="n">
        <v>0.604166666666667</v>
      </c>
      <c r="E5" s="10" t="n">
        <v>30</v>
      </c>
      <c r="F5" s="11"/>
      <c r="G5" s="12" t="n">
        <f aca="false">IF(OR(C5="",D5=""),IF(F5="",0,F5),ROUND((MOD(D5-C5,1)-E5/1440)*24,2))</f>
        <v>8</v>
      </c>
      <c r="H5" s="13" t="n">
        <f aca="false">IF(AND(A5&lt;&gt;"",C5&lt;&gt;"",D5&lt;&gt;""),1,0)</f>
        <v>1</v>
      </c>
    </row>
    <row r="6" customFormat="false" ht="15" hidden="false" customHeight="false" outlineLevel="0" collapsed="false">
      <c r="A6" s="14" t="s">
        <v>25</v>
      </c>
      <c r="B6" s="8" t="s">
        <v>26</v>
      </c>
      <c r="C6" s="9" t="n">
        <v>0.583333333333333</v>
      </c>
      <c r="D6" s="9" t="n">
        <v>0.9375</v>
      </c>
      <c r="E6" s="10" t="n">
        <v>30</v>
      </c>
      <c r="F6" s="11"/>
      <c r="G6" s="12" t="n">
        <f aca="false">IF(OR(C6="",D6=""),IF(F6="",0,F6),ROUND((MOD(D6-C6,1)-E6/1440)*24,2))</f>
        <v>8</v>
      </c>
      <c r="H6" s="13" t="n">
        <f aca="false">IF(AND(A6&lt;&gt;"",C6&lt;&gt;"",D6&lt;&gt;""),1,0)</f>
        <v>1</v>
      </c>
    </row>
    <row r="7" customFormat="false" ht="15" hidden="false" customHeight="false" outlineLevel="0" collapsed="false">
      <c r="A7" s="15" t="s">
        <v>27</v>
      </c>
      <c r="B7" s="8" t="s">
        <v>28</v>
      </c>
      <c r="C7" s="9" t="n">
        <v>0.916666666666667</v>
      </c>
      <c r="D7" s="9" t="n">
        <v>0.270833333333333</v>
      </c>
      <c r="E7" s="10" t="n">
        <v>30</v>
      </c>
      <c r="F7" s="11"/>
      <c r="G7" s="12" t="n">
        <f aca="false">IF(OR(C7="",D7=""),IF(F7="",0,F7),ROUND((MOD(D7-C7,1)-E7/1440)*24,2))</f>
        <v>8</v>
      </c>
      <c r="H7" s="13" t="n">
        <f aca="false">IF(AND(A7&lt;&gt;"",C7&lt;&gt;"",D7&lt;&gt;""),1,0)</f>
        <v>1</v>
      </c>
    </row>
    <row r="8" customFormat="false" ht="15" hidden="false" customHeight="false" outlineLevel="0" collapsed="false">
      <c r="A8" s="16" t="s">
        <v>29</v>
      </c>
      <c r="B8" s="8" t="s">
        <v>30</v>
      </c>
      <c r="C8" s="9" t="n">
        <v>0.375</v>
      </c>
      <c r="D8" s="9" t="n">
        <v>0.729166666666667</v>
      </c>
      <c r="E8" s="10" t="n">
        <v>30</v>
      </c>
      <c r="F8" s="11"/>
      <c r="G8" s="12" t="n">
        <f aca="false">IF(OR(C8="",D8=""),IF(F8="",0,F8),ROUND((MOD(D8-C8,1)-E8/1440)*24,2))</f>
        <v>8</v>
      </c>
      <c r="H8" s="13" t="n">
        <f aca="false">IF(AND(A8&lt;&gt;"",C8&lt;&gt;"",D8&lt;&gt;""),1,0)</f>
        <v>1</v>
      </c>
    </row>
    <row r="9" customFormat="false" ht="15" hidden="false" customHeight="false" outlineLevel="0" collapsed="false">
      <c r="A9" s="17" t="s">
        <v>31</v>
      </c>
      <c r="B9" s="8" t="s">
        <v>32</v>
      </c>
      <c r="C9" s="9"/>
      <c r="D9" s="9"/>
      <c r="E9" s="10"/>
      <c r="F9" s="11" t="n">
        <v>8</v>
      </c>
      <c r="G9" s="12" t="n">
        <f aca="false">IF(OR(C9="",D9=""),IF(F9="",0,F9),ROUND((MOD(D9-C9,1)-E9/1440)*24,2))</f>
        <v>8</v>
      </c>
      <c r="H9" s="13" t="n">
        <f aca="false">IF(AND(A9&lt;&gt;"",C9&lt;&gt;"",D9&lt;&gt;""),1,0)</f>
        <v>0</v>
      </c>
    </row>
    <row r="10" customFormat="false" ht="15" hidden="false" customHeight="false" outlineLevel="0" collapsed="false">
      <c r="A10" s="18" t="s">
        <v>33</v>
      </c>
      <c r="B10" s="8" t="s">
        <v>34</v>
      </c>
      <c r="C10" s="9"/>
      <c r="D10" s="9"/>
      <c r="E10" s="10"/>
      <c r="F10" s="11" t="n">
        <v>8</v>
      </c>
      <c r="G10" s="12" t="n">
        <f aca="false">IF(OR(C10="",D10=""),IF(F10="",0,F10),ROUND((MOD(D10-C10,1)-E10/1440)*24,2))</f>
        <v>8</v>
      </c>
      <c r="H10" s="13" t="n">
        <f aca="false">IF(AND(A10&lt;&gt;"",C10&lt;&gt;"",D10&lt;&gt;""),1,0)</f>
        <v>0</v>
      </c>
    </row>
    <row r="11" customFormat="false" ht="15" hidden="false" customHeight="false" outlineLevel="0" collapsed="false">
      <c r="A11" s="19" t="s">
        <v>35</v>
      </c>
      <c r="B11" s="8" t="s">
        <v>36</v>
      </c>
      <c r="C11" s="9"/>
      <c r="D11" s="9"/>
      <c r="E11" s="10"/>
      <c r="F11" s="11"/>
      <c r="G11" s="12" t="n">
        <f aca="false">IF(OR(C11="",D11=""),IF(F11="",0,F11),ROUND((MOD(D11-C11,1)-E11/1440)*24,2))</f>
        <v>0</v>
      </c>
      <c r="H11" s="13" t="n">
        <f aca="false">IF(AND(A11&lt;&gt;"",C11&lt;&gt;"",D11&lt;&gt;""),1,0)</f>
        <v>0</v>
      </c>
    </row>
    <row r="12" customFormat="false" ht="15" hidden="false" customHeight="false" outlineLevel="0" collapsed="false">
      <c r="A12" s="8"/>
      <c r="B12" s="8"/>
      <c r="C12" s="9"/>
      <c r="D12" s="9"/>
      <c r="E12" s="10"/>
      <c r="F12" s="11"/>
      <c r="G12" s="12" t="n">
        <f aca="false">IF(OR(C12="",D12=""),IF(F12="",0,F12),ROUND((MOD(D12-C12,1)-E12/1440)*24,2))</f>
        <v>0</v>
      </c>
      <c r="H12" s="13" t="n">
        <f aca="false">IF(AND(A12&lt;&gt;"",C12&lt;&gt;"",D12&lt;&gt;""),1,0)</f>
        <v>0</v>
      </c>
    </row>
    <row r="13" customFormat="false" ht="15" hidden="false" customHeight="false" outlineLevel="0" collapsed="false">
      <c r="A13" s="8"/>
      <c r="B13" s="8"/>
      <c r="C13" s="9"/>
      <c r="D13" s="9"/>
      <c r="E13" s="10"/>
      <c r="F13" s="11"/>
      <c r="G13" s="12" t="n">
        <f aca="false">IF(OR(C13="",D13=""),IF(F13="",0,F13),ROUND((MOD(D13-C13,1)-E13/1440)*24,2))</f>
        <v>0</v>
      </c>
      <c r="H13" s="13" t="n">
        <f aca="false">IF(AND(A13&lt;&gt;"",C13&lt;&gt;"",D13&lt;&gt;""),1,0)</f>
        <v>0</v>
      </c>
    </row>
    <row r="15" customFormat="false" ht="24" hidden="false" customHeight="true" outlineLevel="0" collapsed="false">
      <c r="A15" s="20" t="s">
        <v>37</v>
      </c>
      <c r="B15" s="20"/>
      <c r="C15" s="20"/>
      <c r="D15" s="20"/>
      <c r="E15" s="20"/>
      <c r="F15" s="20"/>
      <c r="G15" s="20"/>
    </row>
    <row r="16" customFormat="false" ht="24" hidden="false" customHeight="true" outlineLevel="0" collapsed="false">
      <c r="A16" s="20"/>
      <c r="B16" s="20"/>
      <c r="C16" s="20"/>
      <c r="D16" s="20"/>
      <c r="E16" s="20"/>
      <c r="F16" s="20"/>
      <c r="G16" s="20"/>
    </row>
  </sheetData>
  <mergeCells count="1">
    <mergeCell ref="A15:G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8" min="2" style="0" width="9"/>
    <col collapsed="false" customWidth="true" hidden="false" outlineLevel="0" max="12" min="9" style="0" width="10"/>
  </cols>
  <sheetData>
    <row r="1" customFormat="false" ht="19.7" hidden="false" customHeight="false" outlineLevel="0" collapsed="false">
      <c r="A1" s="1" t="s">
        <v>38</v>
      </c>
    </row>
    <row r="3" customFormat="false" ht="15" hidden="false" customHeight="false" outlineLevel="0" collapsed="false">
      <c r="A3" s="21" t="s">
        <v>39</v>
      </c>
      <c r="B3" s="8" t="s">
        <v>40</v>
      </c>
      <c r="C3" s="8"/>
      <c r="D3" s="8"/>
      <c r="E3" s="8"/>
    </row>
    <row r="4" customFormat="false" ht="15" hidden="false" customHeight="false" outlineLevel="0" collapsed="false">
      <c r="A4" s="21" t="s">
        <v>41</v>
      </c>
      <c r="B4" s="22" t="n">
        <v>46328</v>
      </c>
      <c r="C4" s="22"/>
    </row>
    <row r="6" customFormat="false" ht="15" hidden="false" customHeight="true" outlineLevel="0" collapsed="false">
      <c r="A6" s="6" t="s">
        <v>42</v>
      </c>
      <c r="B6" s="23" t="n">
        <f aca="false">IF($B$4="","",$B$4+0)</f>
        <v>46328</v>
      </c>
      <c r="C6" s="23" t="n">
        <f aca="false">IF($B$4="","",$B$4+1)</f>
        <v>46329</v>
      </c>
      <c r="D6" s="23" t="n">
        <f aca="false">IF($B$4="","",$B$4+2)</f>
        <v>46330</v>
      </c>
      <c r="E6" s="23" t="n">
        <f aca="false">IF($B$4="","",$B$4+3)</f>
        <v>46331</v>
      </c>
      <c r="F6" s="23" t="n">
        <f aca="false">IF($B$4="","",$B$4+4)</f>
        <v>46332</v>
      </c>
      <c r="G6" s="23" t="n">
        <f aca="false">IF($B$4="","",$B$4+5)</f>
        <v>46333</v>
      </c>
      <c r="H6" s="23" t="n">
        <f aca="false">IF($B$4="","",$B$4+6)</f>
        <v>46334</v>
      </c>
      <c r="I6" s="6" t="s">
        <v>21</v>
      </c>
      <c r="J6" s="6" t="s">
        <v>43</v>
      </c>
      <c r="K6" s="6" t="s">
        <v>44</v>
      </c>
      <c r="L6" s="6" t="s">
        <v>45</v>
      </c>
    </row>
    <row r="7" customFormat="false" ht="15" hidden="false" customHeight="false" outlineLevel="0" collapsed="false">
      <c r="A7" s="6"/>
      <c r="B7" s="24" t="n">
        <f aca="false">IF(B6="","",B6)</f>
        <v>46328</v>
      </c>
      <c r="C7" s="24" t="n">
        <f aca="false">IF(C6="","",C6)</f>
        <v>46329</v>
      </c>
      <c r="D7" s="24" t="n">
        <f aca="false">IF(D6="","",D6)</f>
        <v>46330</v>
      </c>
      <c r="E7" s="24" t="n">
        <f aca="false">IF(E6="","",E6)</f>
        <v>46331</v>
      </c>
      <c r="F7" s="24" t="n">
        <f aca="false">IF(F6="","",F6)</f>
        <v>46332</v>
      </c>
      <c r="G7" s="24" t="n">
        <f aca="false">IF(G6="","",G6)</f>
        <v>46333</v>
      </c>
      <c r="H7" s="24" t="n">
        <f aca="false">IF(H6="","",H6)</f>
        <v>46334</v>
      </c>
      <c r="I7" s="6"/>
      <c r="J7" s="6"/>
      <c r="K7" s="6"/>
      <c r="L7" s="6"/>
    </row>
    <row r="8" customFormat="false" ht="15" hidden="false" customHeight="false" outlineLevel="0" collapsed="false">
      <c r="A8" s="8" t="s">
        <v>46</v>
      </c>
      <c r="B8" s="25" t="s">
        <v>23</v>
      </c>
      <c r="C8" s="25" t="s">
        <v>23</v>
      </c>
      <c r="D8" s="25" t="s">
        <v>23</v>
      </c>
      <c r="E8" s="25" t="s">
        <v>23</v>
      </c>
      <c r="F8" s="25" t="s">
        <v>23</v>
      </c>
      <c r="G8" s="25" t="s">
        <v>35</v>
      </c>
      <c r="H8" s="25" t="s">
        <v>35</v>
      </c>
      <c r="I8" s="12" t="n">
        <f aca="false">SUMPRODUCT(COUNTIF(B8:H8,Schichten!$A$5:$A$13),Schichten!$G$5:$G$13)</f>
        <v>40</v>
      </c>
      <c r="J8" s="13" t="n">
        <f aca="false">SUMPRODUCT(COUNTIF(B8:H8,Schichten!$A$5:$A$13),Schichten!$H$5:$H$13)</f>
        <v>5</v>
      </c>
      <c r="K8" s="26" t="n">
        <v>40</v>
      </c>
      <c r="L8" s="27" t="n">
        <f aca="false">IF(K8="","",I8-K8)</f>
        <v>0</v>
      </c>
    </row>
    <row r="9" customFormat="false" ht="15" hidden="false" customHeight="false" outlineLevel="0" collapsed="false">
      <c r="A9" s="8" t="s">
        <v>47</v>
      </c>
      <c r="B9" s="25" t="s">
        <v>25</v>
      </c>
      <c r="C9" s="25" t="s">
        <v>25</v>
      </c>
      <c r="D9" s="25" t="s">
        <v>25</v>
      </c>
      <c r="E9" s="25" t="s">
        <v>35</v>
      </c>
      <c r="F9" s="25" t="s">
        <v>35</v>
      </c>
      <c r="G9" s="25" t="s">
        <v>23</v>
      </c>
      <c r="H9" s="25" t="s">
        <v>23</v>
      </c>
      <c r="I9" s="12" t="n">
        <f aca="false">SUMPRODUCT(COUNTIF(B9:H9,Schichten!$A$5:$A$13),Schichten!$G$5:$G$13)</f>
        <v>40</v>
      </c>
      <c r="J9" s="13" t="n">
        <f aca="false">SUMPRODUCT(COUNTIF(B9:H9,Schichten!$A$5:$A$13),Schichten!$H$5:$H$13)</f>
        <v>5</v>
      </c>
      <c r="K9" s="26" t="n">
        <v>40</v>
      </c>
      <c r="L9" s="27" t="n">
        <f aca="false">IF(K9="","",I9-K9)</f>
        <v>0</v>
      </c>
    </row>
    <row r="10" customFormat="false" ht="15" hidden="false" customHeight="false" outlineLevel="0" collapsed="false">
      <c r="A10" s="8" t="s">
        <v>48</v>
      </c>
      <c r="B10" s="25" t="s">
        <v>31</v>
      </c>
      <c r="C10" s="25" t="s">
        <v>31</v>
      </c>
      <c r="D10" s="25" t="s">
        <v>31</v>
      </c>
      <c r="E10" s="25" t="s">
        <v>31</v>
      </c>
      <c r="F10" s="25" t="s">
        <v>31</v>
      </c>
      <c r="G10" s="25" t="s">
        <v>35</v>
      </c>
      <c r="H10" s="25" t="s">
        <v>35</v>
      </c>
      <c r="I10" s="12" t="n">
        <f aca="false">SUMPRODUCT(COUNTIF(B10:H10,Schichten!$A$5:$A$13),Schichten!$G$5:$G$13)</f>
        <v>40</v>
      </c>
      <c r="J10" s="13" t="n">
        <f aca="false">SUMPRODUCT(COUNTIF(B10:H10,Schichten!$A$5:$A$13),Schichten!$H$5:$H$13)</f>
        <v>0</v>
      </c>
      <c r="K10" s="26" t="n">
        <v>40</v>
      </c>
      <c r="L10" s="27" t="n">
        <f aca="false">IF(K10="","",I10-K10)</f>
        <v>0</v>
      </c>
    </row>
    <row r="11" customFormat="false" ht="15" hidden="false" customHeight="false" outlineLevel="0" collapsed="false">
      <c r="A11" s="8" t="s">
        <v>49</v>
      </c>
      <c r="B11" s="25" t="s">
        <v>27</v>
      </c>
      <c r="C11" s="25" t="s">
        <v>27</v>
      </c>
      <c r="D11" s="25" t="s">
        <v>27</v>
      </c>
      <c r="E11" s="25" t="s">
        <v>35</v>
      </c>
      <c r="F11" s="25" t="s">
        <v>35</v>
      </c>
      <c r="G11" s="25" t="s">
        <v>35</v>
      </c>
      <c r="H11" s="25" t="s">
        <v>23</v>
      </c>
      <c r="I11" s="12" t="n">
        <f aca="false">SUMPRODUCT(COUNTIF(B11:H11,Schichten!$A$5:$A$13),Schichten!$G$5:$G$13)</f>
        <v>32</v>
      </c>
      <c r="J11" s="13" t="n">
        <f aca="false">SUMPRODUCT(COUNTIF(B11:H11,Schichten!$A$5:$A$13),Schichten!$H$5:$H$13)</f>
        <v>4</v>
      </c>
      <c r="K11" s="26" t="n">
        <v>32</v>
      </c>
      <c r="L11" s="27" t="n">
        <f aca="false">IF(K11="","",I11-K11)</f>
        <v>0</v>
      </c>
    </row>
    <row r="12" customFormat="false" ht="15" hidden="false" customHeight="false" outlineLevel="0" collapsed="false">
      <c r="A12" s="8"/>
      <c r="B12" s="25"/>
      <c r="C12" s="25"/>
      <c r="D12" s="25"/>
      <c r="E12" s="25"/>
      <c r="F12" s="25"/>
      <c r="G12" s="25"/>
      <c r="H12" s="25"/>
      <c r="I12" s="12" t="n">
        <f aca="false">SUMPRODUCT(COUNTIF(B12:H12,Schichten!$A$5:$A$13),Schichten!$G$5:$G$13)</f>
        <v>0</v>
      </c>
      <c r="J12" s="13" t="n">
        <f aca="false">SUMPRODUCT(COUNTIF(B12:H12,Schichten!$A$5:$A$13),Schichten!$H$5:$H$13)</f>
        <v>0</v>
      </c>
      <c r="K12" s="26"/>
      <c r="L12" s="27" t="str">
        <f aca="false">IF(K12="","",I12-K12)</f>
        <v/>
      </c>
    </row>
    <row r="13" customFormat="false" ht="15" hidden="false" customHeight="false" outlineLevel="0" collapsed="false">
      <c r="A13" s="8"/>
      <c r="B13" s="25"/>
      <c r="C13" s="25"/>
      <c r="D13" s="25"/>
      <c r="E13" s="25"/>
      <c r="F13" s="25"/>
      <c r="G13" s="25"/>
      <c r="H13" s="25"/>
      <c r="I13" s="12" t="n">
        <f aca="false">SUMPRODUCT(COUNTIF(B13:H13,Schichten!$A$5:$A$13),Schichten!$G$5:$G$13)</f>
        <v>0</v>
      </c>
      <c r="J13" s="13" t="n">
        <f aca="false">SUMPRODUCT(COUNTIF(B13:H13,Schichten!$A$5:$A$13),Schichten!$H$5:$H$13)</f>
        <v>0</v>
      </c>
      <c r="K13" s="26"/>
      <c r="L13" s="27" t="str">
        <f aca="false">IF(K13="","",I13-K13)</f>
        <v/>
      </c>
    </row>
    <row r="14" customFormat="false" ht="15" hidden="false" customHeight="false" outlineLevel="0" collapsed="false">
      <c r="A14" s="8"/>
      <c r="B14" s="25"/>
      <c r="C14" s="25"/>
      <c r="D14" s="25"/>
      <c r="E14" s="25"/>
      <c r="F14" s="25"/>
      <c r="G14" s="25"/>
      <c r="H14" s="25"/>
      <c r="I14" s="12" t="n">
        <f aca="false">SUMPRODUCT(COUNTIF(B14:H14,Schichten!$A$5:$A$13),Schichten!$G$5:$G$13)</f>
        <v>0</v>
      </c>
      <c r="J14" s="13" t="n">
        <f aca="false">SUMPRODUCT(COUNTIF(B14:H14,Schichten!$A$5:$A$13),Schichten!$H$5:$H$13)</f>
        <v>0</v>
      </c>
      <c r="K14" s="26"/>
      <c r="L14" s="27" t="str">
        <f aca="false">IF(K14="","",I14-K14)</f>
        <v/>
      </c>
    </row>
    <row r="15" customFormat="false" ht="15" hidden="false" customHeight="false" outlineLevel="0" collapsed="false">
      <c r="A15" s="8"/>
      <c r="B15" s="25"/>
      <c r="C15" s="25"/>
      <c r="D15" s="25"/>
      <c r="E15" s="25"/>
      <c r="F15" s="25"/>
      <c r="G15" s="25"/>
      <c r="H15" s="25"/>
      <c r="I15" s="12" t="n">
        <f aca="false">SUMPRODUCT(COUNTIF(B15:H15,Schichten!$A$5:$A$13),Schichten!$G$5:$G$13)</f>
        <v>0</v>
      </c>
      <c r="J15" s="13" t="n">
        <f aca="false">SUMPRODUCT(COUNTIF(B15:H15,Schichten!$A$5:$A$13),Schichten!$H$5:$H$13)</f>
        <v>0</v>
      </c>
      <c r="K15" s="26"/>
      <c r="L15" s="27" t="str">
        <f aca="false">IF(K15="","",I15-K15)</f>
        <v/>
      </c>
    </row>
    <row r="16" customFormat="false" ht="15" hidden="false" customHeight="false" outlineLevel="0" collapsed="false">
      <c r="A16" s="8"/>
      <c r="B16" s="25"/>
      <c r="C16" s="25"/>
      <c r="D16" s="25"/>
      <c r="E16" s="25"/>
      <c r="F16" s="25"/>
      <c r="G16" s="25"/>
      <c r="H16" s="25"/>
      <c r="I16" s="12" t="n">
        <f aca="false">SUMPRODUCT(COUNTIF(B16:H16,Schichten!$A$5:$A$13),Schichten!$G$5:$G$13)</f>
        <v>0</v>
      </c>
      <c r="J16" s="13" t="n">
        <f aca="false">SUMPRODUCT(COUNTIF(B16:H16,Schichten!$A$5:$A$13),Schichten!$H$5:$H$13)</f>
        <v>0</v>
      </c>
      <c r="K16" s="26"/>
      <c r="L16" s="27" t="str">
        <f aca="false">IF(K16="","",I16-K16)</f>
        <v/>
      </c>
    </row>
    <row r="17" customFormat="false" ht="15" hidden="false" customHeight="false" outlineLevel="0" collapsed="false">
      <c r="A17" s="8"/>
      <c r="B17" s="25"/>
      <c r="C17" s="25"/>
      <c r="D17" s="25"/>
      <c r="E17" s="25"/>
      <c r="F17" s="25"/>
      <c r="G17" s="25"/>
      <c r="H17" s="25"/>
      <c r="I17" s="12" t="n">
        <f aca="false">SUMPRODUCT(COUNTIF(B17:H17,Schichten!$A$5:$A$13),Schichten!$G$5:$G$13)</f>
        <v>0</v>
      </c>
      <c r="J17" s="13" t="n">
        <f aca="false">SUMPRODUCT(COUNTIF(B17:H17,Schichten!$A$5:$A$13),Schichten!$H$5:$H$13)</f>
        <v>0</v>
      </c>
      <c r="K17" s="26"/>
      <c r="L17" s="27" t="str">
        <f aca="false">IF(K17="","",I17-K17)</f>
        <v/>
      </c>
    </row>
    <row r="18" customFormat="false" ht="15" hidden="false" customHeight="false" outlineLevel="0" collapsed="false">
      <c r="A18" s="8"/>
      <c r="B18" s="25"/>
      <c r="C18" s="25"/>
      <c r="D18" s="25"/>
      <c r="E18" s="25"/>
      <c r="F18" s="25"/>
      <c r="G18" s="25"/>
      <c r="H18" s="25"/>
      <c r="I18" s="12" t="n">
        <f aca="false">SUMPRODUCT(COUNTIF(B18:H18,Schichten!$A$5:$A$13),Schichten!$G$5:$G$13)</f>
        <v>0</v>
      </c>
      <c r="J18" s="13" t="n">
        <f aca="false">SUMPRODUCT(COUNTIF(B18:H18,Schichten!$A$5:$A$13),Schichten!$H$5:$H$13)</f>
        <v>0</v>
      </c>
      <c r="K18" s="26"/>
      <c r="L18" s="27" t="str">
        <f aca="false">IF(K18="","",I18-K18)</f>
        <v/>
      </c>
    </row>
    <row r="19" customFormat="false" ht="15" hidden="false" customHeight="false" outlineLevel="0" collapsed="false">
      <c r="A19" s="8"/>
      <c r="B19" s="25"/>
      <c r="C19" s="25"/>
      <c r="D19" s="25"/>
      <c r="E19" s="25"/>
      <c r="F19" s="25"/>
      <c r="G19" s="25"/>
      <c r="H19" s="25"/>
      <c r="I19" s="12" t="n">
        <f aca="false">SUMPRODUCT(COUNTIF(B19:H19,Schichten!$A$5:$A$13),Schichten!$G$5:$G$13)</f>
        <v>0</v>
      </c>
      <c r="J19" s="13" t="n">
        <f aca="false">SUMPRODUCT(COUNTIF(B19:H19,Schichten!$A$5:$A$13),Schichten!$H$5:$H$13)</f>
        <v>0</v>
      </c>
      <c r="K19" s="26"/>
      <c r="L19" s="27" t="str">
        <f aca="false">IF(K19="","",I19-K19)</f>
        <v/>
      </c>
    </row>
    <row r="20" customFormat="false" ht="15" hidden="false" customHeight="false" outlineLevel="0" collapsed="false">
      <c r="A20" s="28" t="s">
        <v>50</v>
      </c>
      <c r="B20" s="29" t="n">
        <f aca="false">SUMPRODUCT(COUNTIF(B8:B19,Schichten!$A$5:$A$13),Schichten!$H$5:$H$13)</f>
        <v>3</v>
      </c>
      <c r="C20" s="29" t="n">
        <f aca="false">SUMPRODUCT(COUNTIF(C8:C19,Schichten!$A$5:$A$13),Schichten!$H$5:$H$13)</f>
        <v>3</v>
      </c>
      <c r="D20" s="29" t="n">
        <f aca="false">SUMPRODUCT(COUNTIF(D8:D19,Schichten!$A$5:$A$13),Schichten!$H$5:$H$13)</f>
        <v>3</v>
      </c>
      <c r="E20" s="29" t="n">
        <f aca="false">SUMPRODUCT(COUNTIF(E8:E19,Schichten!$A$5:$A$13),Schichten!$H$5:$H$13)</f>
        <v>1</v>
      </c>
      <c r="F20" s="29" t="n">
        <f aca="false">SUMPRODUCT(COUNTIF(F8:F19,Schichten!$A$5:$A$13),Schichten!$H$5:$H$13)</f>
        <v>1</v>
      </c>
      <c r="G20" s="29" t="n">
        <f aca="false">SUMPRODUCT(COUNTIF(G8:G19,Schichten!$A$5:$A$13),Schichten!$H$5:$H$13)</f>
        <v>1</v>
      </c>
      <c r="H20" s="29" t="n">
        <f aca="false">SUMPRODUCT(COUNTIF(H8:H19,Schichten!$A$5:$A$13),Schichten!$H$5:$H$13)</f>
        <v>2</v>
      </c>
    </row>
    <row r="22" customFormat="false" ht="15" hidden="false" customHeight="false" outlineLevel="0" collapsed="false">
      <c r="A22" s="30" t="s">
        <v>51</v>
      </c>
    </row>
  </sheetData>
  <mergeCells count="7">
    <mergeCell ref="B3:E3"/>
    <mergeCell ref="B4:C4"/>
    <mergeCell ref="A6:A7"/>
    <mergeCell ref="I6:I7"/>
    <mergeCell ref="J6:J7"/>
    <mergeCell ref="K6:K7"/>
    <mergeCell ref="L6:L7"/>
  </mergeCells>
  <conditionalFormatting sqref="B8:H19">
    <cfRule type="cellIs" priority="2" operator="equal" aboveAverage="0" equalAverage="0" bottom="0" percent="0" rank="0" text="" dxfId="0">
      <formula>"F"</formula>
    </cfRule>
    <cfRule type="cellIs" priority="3" operator="equal" aboveAverage="0" equalAverage="0" bottom="0" percent="0" rank="0" text="" dxfId="1">
      <formula>"S"</formula>
    </cfRule>
    <cfRule type="cellIs" priority="4" operator="equal" aboveAverage="0" equalAverage="0" bottom="0" percent="0" rank="0" text="" dxfId="2">
      <formula>"N"</formula>
    </cfRule>
    <cfRule type="cellIs" priority="5" operator="equal" aboveAverage="0" equalAverage="0" bottom="0" percent="0" rank="0" text="" dxfId="3">
      <formula>"T"</formula>
    </cfRule>
    <cfRule type="cellIs" priority="6" operator="equal" aboveAverage="0" equalAverage="0" bottom="0" percent="0" rank="0" text="" dxfId="4">
      <formula>"U"</formula>
    </cfRule>
    <cfRule type="cellIs" priority="7" operator="equal" aboveAverage="0" equalAverage="0" bottom="0" percent="0" rank="0" text="" dxfId="5">
      <formula>"K"</formula>
    </cfRule>
  </conditionalFormatting>
  <dataValidations count="1">
    <dataValidation allowBlank="true" errorStyle="stop" operator="between" showDropDown="false" showErrorMessage="false" showInputMessage="false" sqref="B8:H19" type="list">
      <formula1>Schichten!$A$5:$A$13</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&amp;C&amp;8 Vorlage: personalthema.de</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H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2" min="2" style="0" width="4.2"/>
    <col collapsed="false" customWidth="true" hidden="false" outlineLevel="0" max="34" min="33" style="0" width="10"/>
  </cols>
  <sheetData>
    <row r="1" customFormat="false" ht="19.7" hidden="false" customHeight="false" outlineLevel="0" collapsed="false">
      <c r="A1" s="1" t="s">
        <v>52</v>
      </c>
    </row>
    <row r="3" customFormat="false" ht="15" hidden="false" customHeight="false" outlineLevel="0" collapsed="false">
      <c r="A3" s="21" t="s">
        <v>39</v>
      </c>
      <c r="B3" s="8" t="s">
        <v>40</v>
      </c>
      <c r="C3" s="8"/>
      <c r="D3" s="8"/>
      <c r="E3" s="8"/>
    </row>
    <row r="4" customFormat="false" ht="15" hidden="false" customHeight="false" outlineLevel="0" collapsed="false">
      <c r="A4" s="21" t="s">
        <v>53</v>
      </c>
      <c r="B4" s="22" t="n">
        <v>46327</v>
      </c>
      <c r="C4" s="22"/>
    </row>
    <row r="6" customFormat="false" ht="15" hidden="false" customHeight="true" outlineLevel="0" collapsed="false">
      <c r="A6" s="31" t="s">
        <v>42</v>
      </c>
      <c r="B6" s="32" t="n">
        <f aca="false">IF($B$4="","",IF(MONTH($B$4+0)=MONTH($B$4),$B$4+0,""))</f>
        <v>46327</v>
      </c>
      <c r="C6" s="32" t="n">
        <f aca="false">IF($B$4="","",IF(MONTH($B$4+1)=MONTH($B$4),$B$4+1,""))</f>
        <v>46328</v>
      </c>
      <c r="D6" s="32" t="n">
        <f aca="false">IF($B$4="","",IF(MONTH($B$4+2)=MONTH($B$4),$B$4+2,""))</f>
        <v>46329</v>
      </c>
      <c r="E6" s="32" t="n">
        <f aca="false">IF($B$4="","",IF(MONTH($B$4+3)=MONTH($B$4),$B$4+3,""))</f>
        <v>46330</v>
      </c>
      <c r="F6" s="32" t="n">
        <f aca="false">IF($B$4="","",IF(MONTH($B$4+4)=MONTH($B$4),$B$4+4,""))</f>
        <v>46331</v>
      </c>
      <c r="G6" s="32" t="n">
        <f aca="false">IF($B$4="","",IF(MONTH($B$4+5)=MONTH($B$4),$B$4+5,""))</f>
        <v>46332</v>
      </c>
      <c r="H6" s="32" t="n">
        <f aca="false">IF($B$4="","",IF(MONTH($B$4+6)=MONTH($B$4),$B$4+6,""))</f>
        <v>46333</v>
      </c>
      <c r="I6" s="32" t="n">
        <f aca="false">IF($B$4="","",IF(MONTH($B$4+7)=MONTH($B$4),$B$4+7,""))</f>
        <v>46334</v>
      </c>
      <c r="J6" s="32" t="n">
        <f aca="false">IF($B$4="","",IF(MONTH($B$4+8)=MONTH($B$4),$B$4+8,""))</f>
        <v>46335</v>
      </c>
      <c r="K6" s="32" t="n">
        <f aca="false">IF($B$4="","",IF(MONTH($B$4+9)=MONTH($B$4),$B$4+9,""))</f>
        <v>46336</v>
      </c>
      <c r="L6" s="32" t="n">
        <f aca="false">IF($B$4="","",IF(MONTH($B$4+10)=MONTH($B$4),$B$4+10,""))</f>
        <v>46337</v>
      </c>
      <c r="M6" s="32" t="n">
        <f aca="false">IF($B$4="","",IF(MONTH($B$4+11)=MONTH($B$4),$B$4+11,""))</f>
        <v>46338</v>
      </c>
      <c r="N6" s="32" t="n">
        <f aca="false">IF($B$4="","",IF(MONTH($B$4+12)=MONTH($B$4),$B$4+12,""))</f>
        <v>46339</v>
      </c>
      <c r="O6" s="32" t="n">
        <f aca="false">IF($B$4="","",IF(MONTH($B$4+13)=MONTH($B$4),$B$4+13,""))</f>
        <v>46340</v>
      </c>
      <c r="P6" s="32" t="n">
        <f aca="false">IF($B$4="","",IF(MONTH($B$4+14)=MONTH($B$4),$B$4+14,""))</f>
        <v>46341</v>
      </c>
      <c r="Q6" s="32" t="n">
        <f aca="false">IF($B$4="","",IF(MONTH($B$4+15)=MONTH($B$4),$B$4+15,""))</f>
        <v>46342</v>
      </c>
      <c r="R6" s="32" t="n">
        <f aca="false">IF($B$4="","",IF(MONTH($B$4+16)=MONTH($B$4),$B$4+16,""))</f>
        <v>46343</v>
      </c>
      <c r="S6" s="32" t="n">
        <f aca="false">IF($B$4="","",IF(MONTH($B$4+17)=MONTH($B$4),$B$4+17,""))</f>
        <v>46344</v>
      </c>
      <c r="T6" s="32" t="n">
        <f aca="false">IF($B$4="","",IF(MONTH($B$4+18)=MONTH($B$4),$B$4+18,""))</f>
        <v>46345</v>
      </c>
      <c r="U6" s="32" t="n">
        <f aca="false">IF($B$4="","",IF(MONTH($B$4+19)=MONTH($B$4),$B$4+19,""))</f>
        <v>46346</v>
      </c>
      <c r="V6" s="32" t="n">
        <f aca="false">IF($B$4="","",IF(MONTH($B$4+20)=MONTH($B$4),$B$4+20,""))</f>
        <v>46347</v>
      </c>
      <c r="W6" s="32" t="n">
        <f aca="false">IF($B$4="","",IF(MONTH($B$4+21)=MONTH($B$4),$B$4+21,""))</f>
        <v>46348</v>
      </c>
      <c r="X6" s="32" t="n">
        <f aca="false">IF($B$4="","",IF(MONTH($B$4+22)=MONTH($B$4),$B$4+22,""))</f>
        <v>46349</v>
      </c>
      <c r="Y6" s="32" t="n">
        <f aca="false">IF($B$4="","",IF(MONTH($B$4+23)=MONTH($B$4),$B$4+23,""))</f>
        <v>46350</v>
      </c>
      <c r="Z6" s="32" t="n">
        <f aca="false">IF($B$4="","",IF(MONTH($B$4+24)=MONTH($B$4),$B$4+24,""))</f>
        <v>46351</v>
      </c>
      <c r="AA6" s="32" t="n">
        <f aca="false">IF($B$4="","",IF(MONTH($B$4+25)=MONTH($B$4),$B$4+25,""))</f>
        <v>46352</v>
      </c>
      <c r="AB6" s="32" t="n">
        <f aca="false">IF($B$4="","",IF(MONTH($B$4+26)=MONTH($B$4),$B$4+26,""))</f>
        <v>46353</v>
      </c>
      <c r="AC6" s="32" t="n">
        <f aca="false">IF($B$4="","",IF(MONTH($B$4+27)=MONTH($B$4),$B$4+27,""))</f>
        <v>46354</v>
      </c>
      <c r="AD6" s="32" t="n">
        <f aca="false">IF($B$4="","",IF(MONTH($B$4+28)=MONTH($B$4),$B$4+28,""))</f>
        <v>46355</v>
      </c>
      <c r="AE6" s="32" t="n">
        <f aca="false">IF($B$4="","",IF(MONTH($B$4+29)=MONTH($B$4),$B$4+29,""))</f>
        <v>46356</v>
      </c>
      <c r="AF6" s="32" t="str">
        <f aca="false">IF($B$4="","",IF(MONTH($B$4+30)=MONTH($B$4),$B$4+30,""))</f>
        <v/>
      </c>
      <c r="AG6" s="31" t="s">
        <v>21</v>
      </c>
      <c r="AH6" s="31" t="s">
        <v>43</v>
      </c>
    </row>
    <row r="7" customFormat="false" ht="15" hidden="false" customHeight="false" outlineLevel="0" collapsed="false">
      <c r="A7" s="31"/>
      <c r="B7" s="33" t="n">
        <f aca="false">IF(B6="","",B6)</f>
        <v>46327</v>
      </c>
      <c r="C7" s="33" t="n">
        <f aca="false">IF(C6="","",C6)</f>
        <v>46328</v>
      </c>
      <c r="D7" s="33" t="n">
        <f aca="false">IF(D6="","",D6)</f>
        <v>46329</v>
      </c>
      <c r="E7" s="33" t="n">
        <f aca="false">IF(E6="","",E6)</f>
        <v>46330</v>
      </c>
      <c r="F7" s="33" t="n">
        <f aca="false">IF(F6="","",F6)</f>
        <v>46331</v>
      </c>
      <c r="G7" s="33" t="n">
        <f aca="false">IF(G6="","",G6)</f>
        <v>46332</v>
      </c>
      <c r="H7" s="33" t="n">
        <f aca="false">IF(H6="","",H6)</f>
        <v>46333</v>
      </c>
      <c r="I7" s="33" t="n">
        <f aca="false">IF(I6="","",I6)</f>
        <v>46334</v>
      </c>
      <c r="J7" s="33" t="n">
        <f aca="false">IF(J6="","",J6)</f>
        <v>46335</v>
      </c>
      <c r="K7" s="33" t="n">
        <f aca="false">IF(K6="","",K6)</f>
        <v>46336</v>
      </c>
      <c r="L7" s="33" t="n">
        <f aca="false">IF(L6="","",L6)</f>
        <v>46337</v>
      </c>
      <c r="M7" s="33" t="n">
        <f aca="false">IF(M6="","",M6)</f>
        <v>46338</v>
      </c>
      <c r="N7" s="33" t="n">
        <f aca="false">IF(N6="","",N6)</f>
        <v>46339</v>
      </c>
      <c r="O7" s="33" t="n">
        <f aca="false">IF(O6="","",O6)</f>
        <v>46340</v>
      </c>
      <c r="P7" s="33" t="n">
        <f aca="false">IF(P6="","",P6)</f>
        <v>46341</v>
      </c>
      <c r="Q7" s="33" t="n">
        <f aca="false">IF(Q6="","",Q6)</f>
        <v>46342</v>
      </c>
      <c r="R7" s="33" t="n">
        <f aca="false">IF(R6="","",R6)</f>
        <v>46343</v>
      </c>
      <c r="S7" s="33" t="n">
        <f aca="false">IF(S6="","",S6)</f>
        <v>46344</v>
      </c>
      <c r="T7" s="33" t="n">
        <f aca="false">IF(T6="","",T6)</f>
        <v>46345</v>
      </c>
      <c r="U7" s="33" t="n">
        <f aca="false">IF(U6="","",U6)</f>
        <v>46346</v>
      </c>
      <c r="V7" s="33" t="n">
        <f aca="false">IF(V6="","",V6)</f>
        <v>46347</v>
      </c>
      <c r="W7" s="33" t="n">
        <f aca="false">IF(W6="","",W6)</f>
        <v>46348</v>
      </c>
      <c r="X7" s="33" t="n">
        <f aca="false">IF(X6="","",X6)</f>
        <v>46349</v>
      </c>
      <c r="Y7" s="33" t="n">
        <f aca="false">IF(Y6="","",Y6)</f>
        <v>46350</v>
      </c>
      <c r="Z7" s="33" t="n">
        <f aca="false">IF(Z6="","",Z6)</f>
        <v>46351</v>
      </c>
      <c r="AA7" s="33" t="n">
        <f aca="false">IF(AA6="","",AA6)</f>
        <v>46352</v>
      </c>
      <c r="AB7" s="33" t="n">
        <f aca="false">IF(AB6="","",AB6)</f>
        <v>46353</v>
      </c>
      <c r="AC7" s="33" t="n">
        <f aca="false">IF(AC6="","",AC6)</f>
        <v>46354</v>
      </c>
      <c r="AD7" s="33" t="n">
        <f aca="false">IF(AD6="","",AD6)</f>
        <v>46355</v>
      </c>
      <c r="AE7" s="33" t="n">
        <f aca="false">IF(AE6="","",AE6)</f>
        <v>46356</v>
      </c>
      <c r="AF7" s="33" t="str">
        <f aca="false">IF(AF6="","",AF6)</f>
        <v/>
      </c>
      <c r="AG7" s="31"/>
      <c r="AH7" s="31"/>
    </row>
    <row r="8" customFormat="false" ht="15" hidden="false" customHeight="false" outlineLevel="0" collapsed="false">
      <c r="A8" s="8" t="s">
        <v>46</v>
      </c>
      <c r="B8" s="34" t="s">
        <v>35</v>
      </c>
      <c r="C8" s="34" t="s">
        <v>23</v>
      </c>
      <c r="D8" s="34" t="s">
        <v>23</v>
      </c>
      <c r="E8" s="34" t="s">
        <v>23</v>
      </c>
      <c r="F8" s="34" t="s">
        <v>23</v>
      </c>
      <c r="G8" s="34" t="s">
        <v>23</v>
      </c>
      <c r="H8" s="34" t="s">
        <v>35</v>
      </c>
      <c r="I8" s="34" t="s">
        <v>35</v>
      </c>
      <c r="J8" s="34" t="s">
        <v>23</v>
      </c>
      <c r="K8" s="34" t="s">
        <v>23</v>
      </c>
      <c r="L8" s="34" t="s">
        <v>23</v>
      </c>
      <c r="M8" s="34" t="s">
        <v>23</v>
      </c>
      <c r="N8" s="34" t="s">
        <v>23</v>
      </c>
      <c r="O8" s="34" t="s">
        <v>35</v>
      </c>
      <c r="P8" s="34" t="s">
        <v>35</v>
      </c>
      <c r="Q8" s="34" t="s">
        <v>23</v>
      </c>
      <c r="R8" s="34" t="s">
        <v>23</v>
      </c>
      <c r="S8" s="34" t="s">
        <v>23</v>
      </c>
      <c r="T8" s="34" t="s">
        <v>23</v>
      </c>
      <c r="U8" s="34" t="s">
        <v>23</v>
      </c>
      <c r="V8" s="34" t="s">
        <v>35</v>
      </c>
      <c r="W8" s="34" t="s">
        <v>35</v>
      </c>
      <c r="X8" s="34" t="s">
        <v>23</v>
      </c>
      <c r="Y8" s="34" t="s">
        <v>23</v>
      </c>
      <c r="Z8" s="34" t="s">
        <v>23</v>
      </c>
      <c r="AA8" s="34" t="s">
        <v>23</v>
      </c>
      <c r="AB8" s="34" t="s">
        <v>23</v>
      </c>
      <c r="AC8" s="34" t="s">
        <v>35</v>
      </c>
      <c r="AD8" s="34" t="s">
        <v>35</v>
      </c>
      <c r="AE8" s="34" t="s">
        <v>23</v>
      </c>
      <c r="AF8" s="34" t="s">
        <v>23</v>
      </c>
      <c r="AG8" s="12" t="n">
        <f aca="false">SUMPRODUCT(COUNTIF(B8:AF8,Schichten!$A$5:$A$13),Schichten!$G$5:$G$13)</f>
        <v>176</v>
      </c>
      <c r="AH8" s="13" t="n">
        <f aca="false">SUMPRODUCT(COUNTIF(B8:AF8,Schichten!$A$5:$A$13),Schichten!$H$5:$H$13)</f>
        <v>22</v>
      </c>
    </row>
    <row r="9" customFormat="false" ht="15" hidden="false" customHeight="false" outlineLevel="0" collapsed="false">
      <c r="A9" s="8" t="s">
        <v>47</v>
      </c>
      <c r="B9" s="34" t="s">
        <v>23</v>
      </c>
      <c r="C9" s="34" t="s">
        <v>25</v>
      </c>
      <c r="D9" s="34" t="s">
        <v>25</v>
      </c>
      <c r="E9" s="34" t="s">
        <v>25</v>
      </c>
      <c r="F9" s="34" t="s">
        <v>35</v>
      </c>
      <c r="G9" s="34" t="s">
        <v>35</v>
      </c>
      <c r="H9" s="34" t="s">
        <v>23</v>
      </c>
      <c r="I9" s="34" t="s">
        <v>23</v>
      </c>
      <c r="J9" s="34" t="s">
        <v>25</v>
      </c>
      <c r="K9" s="34" t="s">
        <v>25</v>
      </c>
      <c r="L9" s="34" t="s">
        <v>25</v>
      </c>
      <c r="M9" s="34" t="s">
        <v>35</v>
      </c>
      <c r="N9" s="34" t="s">
        <v>35</v>
      </c>
      <c r="O9" s="34" t="s">
        <v>23</v>
      </c>
      <c r="P9" s="34" t="s">
        <v>23</v>
      </c>
      <c r="Q9" s="34" t="s">
        <v>25</v>
      </c>
      <c r="R9" s="34" t="s">
        <v>25</v>
      </c>
      <c r="S9" s="34" t="s">
        <v>25</v>
      </c>
      <c r="T9" s="34" t="s">
        <v>35</v>
      </c>
      <c r="U9" s="34" t="s">
        <v>35</v>
      </c>
      <c r="V9" s="34" t="s">
        <v>23</v>
      </c>
      <c r="W9" s="34" t="s">
        <v>23</v>
      </c>
      <c r="X9" s="34" t="s">
        <v>25</v>
      </c>
      <c r="Y9" s="34" t="s">
        <v>25</v>
      </c>
      <c r="Z9" s="34" t="s">
        <v>25</v>
      </c>
      <c r="AA9" s="34" t="s">
        <v>35</v>
      </c>
      <c r="AB9" s="34" t="s">
        <v>35</v>
      </c>
      <c r="AC9" s="34" t="s">
        <v>23</v>
      </c>
      <c r="AD9" s="34" t="s">
        <v>23</v>
      </c>
      <c r="AE9" s="34" t="s">
        <v>25</v>
      </c>
      <c r="AF9" s="34" t="s">
        <v>25</v>
      </c>
      <c r="AG9" s="12" t="n">
        <f aca="false">SUMPRODUCT(COUNTIF(B9:AF9,Schichten!$A$5:$A$13),Schichten!$G$5:$G$13)</f>
        <v>184</v>
      </c>
      <c r="AH9" s="13" t="n">
        <f aca="false">SUMPRODUCT(COUNTIF(B9:AF9,Schichten!$A$5:$A$13),Schichten!$H$5:$H$13)</f>
        <v>23</v>
      </c>
    </row>
    <row r="10" customFormat="false" ht="15" hidden="false" customHeight="false" outlineLevel="0" collapsed="false">
      <c r="A10" s="8" t="s">
        <v>48</v>
      </c>
      <c r="B10" s="34" t="s">
        <v>35</v>
      </c>
      <c r="C10" s="34" t="s">
        <v>31</v>
      </c>
      <c r="D10" s="34" t="s">
        <v>31</v>
      </c>
      <c r="E10" s="34" t="s">
        <v>31</v>
      </c>
      <c r="F10" s="34" t="s">
        <v>31</v>
      </c>
      <c r="G10" s="34" t="s">
        <v>31</v>
      </c>
      <c r="H10" s="34" t="s">
        <v>35</v>
      </c>
      <c r="I10" s="34" t="s">
        <v>35</v>
      </c>
      <c r="J10" s="34" t="s">
        <v>31</v>
      </c>
      <c r="K10" s="34" t="s">
        <v>31</v>
      </c>
      <c r="L10" s="34" t="s">
        <v>31</v>
      </c>
      <c r="M10" s="34" t="s">
        <v>31</v>
      </c>
      <c r="N10" s="34" t="s">
        <v>31</v>
      </c>
      <c r="O10" s="34" t="s">
        <v>35</v>
      </c>
      <c r="P10" s="34" t="s">
        <v>35</v>
      </c>
      <c r="Q10" s="34" t="s">
        <v>31</v>
      </c>
      <c r="R10" s="34" t="s">
        <v>31</v>
      </c>
      <c r="S10" s="34" t="s">
        <v>31</v>
      </c>
      <c r="T10" s="34" t="s">
        <v>31</v>
      </c>
      <c r="U10" s="34" t="s">
        <v>31</v>
      </c>
      <c r="V10" s="34" t="s">
        <v>35</v>
      </c>
      <c r="W10" s="34" t="s">
        <v>35</v>
      </c>
      <c r="X10" s="34" t="s">
        <v>31</v>
      </c>
      <c r="Y10" s="34" t="s">
        <v>31</v>
      </c>
      <c r="Z10" s="34" t="s">
        <v>31</v>
      </c>
      <c r="AA10" s="34" t="s">
        <v>31</v>
      </c>
      <c r="AB10" s="34" t="s">
        <v>31</v>
      </c>
      <c r="AC10" s="34" t="s">
        <v>35</v>
      </c>
      <c r="AD10" s="34" t="s">
        <v>35</v>
      </c>
      <c r="AE10" s="34" t="s">
        <v>31</v>
      </c>
      <c r="AF10" s="34" t="s">
        <v>31</v>
      </c>
      <c r="AG10" s="12" t="n">
        <f aca="false">SUMPRODUCT(COUNTIF(B10:AF10,Schichten!$A$5:$A$13),Schichten!$G$5:$G$13)</f>
        <v>176</v>
      </c>
      <c r="AH10" s="13" t="n">
        <f aca="false">SUMPRODUCT(COUNTIF(B10:AF10,Schichten!$A$5:$A$13),Schichten!$H$5:$H$13)</f>
        <v>0</v>
      </c>
    </row>
    <row r="11" customFormat="false" ht="15" hidden="false" customHeight="false" outlineLevel="0" collapsed="false">
      <c r="A11" s="8" t="s">
        <v>49</v>
      </c>
      <c r="B11" s="34" t="s">
        <v>23</v>
      </c>
      <c r="C11" s="34" t="s">
        <v>27</v>
      </c>
      <c r="D11" s="34" t="s">
        <v>27</v>
      </c>
      <c r="E11" s="34" t="s">
        <v>27</v>
      </c>
      <c r="F11" s="34" t="s">
        <v>35</v>
      </c>
      <c r="G11" s="34" t="s">
        <v>35</v>
      </c>
      <c r="H11" s="34" t="s">
        <v>35</v>
      </c>
      <c r="I11" s="34" t="s">
        <v>23</v>
      </c>
      <c r="J11" s="34" t="s">
        <v>27</v>
      </c>
      <c r="K11" s="34" t="s">
        <v>27</v>
      </c>
      <c r="L11" s="34" t="s">
        <v>27</v>
      </c>
      <c r="M11" s="34" t="s">
        <v>35</v>
      </c>
      <c r="N11" s="34" t="s">
        <v>35</v>
      </c>
      <c r="O11" s="34" t="s">
        <v>35</v>
      </c>
      <c r="P11" s="34" t="s">
        <v>23</v>
      </c>
      <c r="Q11" s="34" t="s">
        <v>27</v>
      </c>
      <c r="R11" s="34" t="s">
        <v>27</v>
      </c>
      <c r="S11" s="34" t="s">
        <v>27</v>
      </c>
      <c r="T11" s="34" t="s">
        <v>35</v>
      </c>
      <c r="U11" s="34" t="s">
        <v>35</v>
      </c>
      <c r="V11" s="34" t="s">
        <v>35</v>
      </c>
      <c r="W11" s="34" t="s">
        <v>23</v>
      </c>
      <c r="X11" s="34" t="s">
        <v>27</v>
      </c>
      <c r="Y11" s="34" t="s">
        <v>27</v>
      </c>
      <c r="Z11" s="34" t="s">
        <v>27</v>
      </c>
      <c r="AA11" s="34" t="s">
        <v>35</v>
      </c>
      <c r="AB11" s="34" t="s">
        <v>35</v>
      </c>
      <c r="AC11" s="34" t="s">
        <v>35</v>
      </c>
      <c r="AD11" s="34" t="s">
        <v>23</v>
      </c>
      <c r="AE11" s="34" t="s">
        <v>27</v>
      </c>
      <c r="AF11" s="34" t="s">
        <v>27</v>
      </c>
      <c r="AG11" s="12" t="n">
        <f aca="false">SUMPRODUCT(COUNTIF(B11:AF11,Schichten!$A$5:$A$13),Schichten!$G$5:$G$13)</f>
        <v>152</v>
      </c>
      <c r="AH11" s="13" t="n">
        <f aca="false">SUMPRODUCT(COUNTIF(B11:AF11,Schichten!$A$5:$A$13),Schichten!$H$5:$H$13)</f>
        <v>19</v>
      </c>
    </row>
    <row r="12" customFormat="false" ht="15" hidden="false" customHeight="false" outlineLevel="0" collapsed="false">
      <c r="A12" s="8"/>
      <c r="B12" s="34"/>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12" t="n">
        <f aca="false">SUMPRODUCT(COUNTIF(B12:AF12,Schichten!$A$5:$A$13),Schichten!$G$5:$G$13)</f>
        <v>0</v>
      </c>
      <c r="AH12" s="13" t="n">
        <f aca="false">SUMPRODUCT(COUNTIF(B12:AF12,Schichten!$A$5:$A$13),Schichten!$H$5:$H$13)</f>
        <v>0</v>
      </c>
    </row>
    <row r="13" customFormat="false" ht="15" hidden="false" customHeight="false" outlineLevel="0" collapsed="false">
      <c r="A13" s="8"/>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12" t="n">
        <f aca="false">SUMPRODUCT(COUNTIF(B13:AF13,Schichten!$A$5:$A$13),Schichten!$G$5:$G$13)</f>
        <v>0</v>
      </c>
      <c r="AH13" s="13" t="n">
        <f aca="false">SUMPRODUCT(COUNTIF(B13:AF13,Schichten!$A$5:$A$13),Schichten!$H$5:$H$13)</f>
        <v>0</v>
      </c>
    </row>
    <row r="14" customFormat="false" ht="15" hidden="false" customHeight="false" outlineLevel="0" collapsed="false">
      <c r="A14" s="8"/>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12" t="n">
        <f aca="false">SUMPRODUCT(COUNTIF(B14:AF14,Schichten!$A$5:$A$13),Schichten!$G$5:$G$13)</f>
        <v>0</v>
      </c>
      <c r="AH14" s="13" t="n">
        <f aca="false">SUMPRODUCT(COUNTIF(B14:AF14,Schichten!$A$5:$A$13),Schichten!$H$5:$H$13)</f>
        <v>0</v>
      </c>
    </row>
    <row r="15" customFormat="false" ht="15" hidden="false" customHeight="false" outlineLevel="0" collapsed="false">
      <c r="A15" s="8"/>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12" t="n">
        <f aca="false">SUMPRODUCT(COUNTIF(B15:AF15,Schichten!$A$5:$A$13),Schichten!$G$5:$G$13)</f>
        <v>0</v>
      </c>
      <c r="AH15" s="13" t="n">
        <f aca="false">SUMPRODUCT(COUNTIF(B15:AF15,Schichten!$A$5:$A$13),Schichten!$H$5:$H$13)</f>
        <v>0</v>
      </c>
    </row>
    <row r="16" customFormat="false" ht="15" hidden="false" customHeight="false" outlineLevel="0" collapsed="false">
      <c r="A16" s="8"/>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12" t="n">
        <f aca="false">SUMPRODUCT(COUNTIF(B16:AF16,Schichten!$A$5:$A$13),Schichten!$G$5:$G$13)</f>
        <v>0</v>
      </c>
      <c r="AH16" s="13" t="n">
        <f aca="false">SUMPRODUCT(COUNTIF(B16:AF16,Schichten!$A$5:$A$13),Schichten!$H$5:$H$13)</f>
        <v>0</v>
      </c>
    </row>
    <row r="17" customFormat="false" ht="15" hidden="false" customHeight="false" outlineLevel="0" collapsed="false">
      <c r="A17" s="8"/>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12" t="n">
        <f aca="false">SUMPRODUCT(COUNTIF(B17:AF17,Schichten!$A$5:$A$13),Schichten!$G$5:$G$13)</f>
        <v>0</v>
      </c>
      <c r="AH17" s="13" t="n">
        <f aca="false">SUMPRODUCT(COUNTIF(B17:AF17,Schichten!$A$5:$A$13),Schichten!$H$5:$H$13)</f>
        <v>0</v>
      </c>
    </row>
    <row r="18" customFormat="false" ht="15" hidden="false" customHeight="false" outlineLevel="0" collapsed="false">
      <c r="A18" s="8"/>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12" t="n">
        <f aca="false">SUMPRODUCT(COUNTIF(B18:AF18,Schichten!$A$5:$A$13),Schichten!$G$5:$G$13)</f>
        <v>0</v>
      </c>
      <c r="AH18" s="13" t="n">
        <f aca="false">SUMPRODUCT(COUNTIF(B18:AF18,Schichten!$A$5:$A$13),Schichten!$H$5:$H$13)</f>
        <v>0</v>
      </c>
    </row>
    <row r="19" customFormat="false" ht="15" hidden="false" customHeight="false" outlineLevel="0" collapsed="false">
      <c r="A19" s="8"/>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12" t="n">
        <f aca="false">SUMPRODUCT(COUNTIF(B19:AF19,Schichten!$A$5:$A$13),Schichten!$G$5:$G$13)</f>
        <v>0</v>
      </c>
      <c r="AH19" s="13" t="n">
        <f aca="false">SUMPRODUCT(COUNTIF(B19:AF19,Schichten!$A$5:$A$13),Schichten!$H$5:$H$13)</f>
        <v>0</v>
      </c>
    </row>
    <row r="20" customFormat="false" ht="15" hidden="false" customHeight="false" outlineLevel="0" collapsed="false">
      <c r="A20" s="28" t="s">
        <v>50</v>
      </c>
      <c r="B20" s="29" t="n">
        <f aca="false">SUMPRODUCT(COUNTIF(B8:B19,Schichten!$A$5:$A$13),Schichten!$H$5:$H$13)</f>
        <v>2</v>
      </c>
      <c r="C20" s="29" t="n">
        <f aca="false">SUMPRODUCT(COUNTIF(C8:C19,Schichten!$A$5:$A$13),Schichten!$H$5:$H$13)</f>
        <v>3</v>
      </c>
      <c r="D20" s="29" t="n">
        <f aca="false">SUMPRODUCT(COUNTIF(D8:D19,Schichten!$A$5:$A$13),Schichten!$H$5:$H$13)</f>
        <v>3</v>
      </c>
      <c r="E20" s="29" t="n">
        <f aca="false">SUMPRODUCT(COUNTIF(E8:E19,Schichten!$A$5:$A$13),Schichten!$H$5:$H$13)</f>
        <v>3</v>
      </c>
      <c r="F20" s="29" t="n">
        <f aca="false">SUMPRODUCT(COUNTIF(F8:F19,Schichten!$A$5:$A$13),Schichten!$H$5:$H$13)</f>
        <v>1</v>
      </c>
      <c r="G20" s="29" t="n">
        <f aca="false">SUMPRODUCT(COUNTIF(G8:G19,Schichten!$A$5:$A$13),Schichten!$H$5:$H$13)</f>
        <v>1</v>
      </c>
      <c r="H20" s="29" t="n">
        <f aca="false">SUMPRODUCT(COUNTIF(H8:H19,Schichten!$A$5:$A$13),Schichten!$H$5:$H$13)</f>
        <v>1</v>
      </c>
      <c r="I20" s="29" t="n">
        <f aca="false">SUMPRODUCT(COUNTIF(I8:I19,Schichten!$A$5:$A$13),Schichten!$H$5:$H$13)</f>
        <v>2</v>
      </c>
      <c r="J20" s="29" t="n">
        <f aca="false">SUMPRODUCT(COUNTIF(J8:J19,Schichten!$A$5:$A$13),Schichten!$H$5:$H$13)</f>
        <v>3</v>
      </c>
      <c r="K20" s="29" t="n">
        <f aca="false">SUMPRODUCT(COUNTIF(K8:K19,Schichten!$A$5:$A$13),Schichten!$H$5:$H$13)</f>
        <v>3</v>
      </c>
      <c r="L20" s="29" t="n">
        <f aca="false">SUMPRODUCT(COUNTIF(L8:L19,Schichten!$A$5:$A$13),Schichten!$H$5:$H$13)</f>
        <v>3</v>
      </c>
      <c r="M20" s="29" t="n">
        <f aca="false">SUMPRODUCT(COUNTIF(M8:M19,Schichten!$A$5:$A$13),Schichten!$H$5:$H$13)</f>
        <v>1</v>
      </c>
      <c r="N20" s="29" t="n">
        <f aca="false">SUMPRODUCT(COUNTIF(N8:N19,Schichten!$A$5:$A$13),Schichten!$H$5:$H$13)</f>
        <v>1</v>
      </c>
      <c r="O20" s="29" t="n">
        <f aca="false">SUMPRODUCT(COUNTIF(O8:O19,Schichten!$A$5:$A$13),Schichten!$H$5:$H$13)</f>
        <v>1</v>
      </c>
      <c r="P20" s="29" t="n">
        <f aca="false">SUMPRODUCT(COUNTIF(P8:P19,Schichten!$A$5:$A$13),Schichten!$H$5:$H$13)</f>
        <v>2</v>
      </c>
      <c r="Q20" s="29" t="n">
        <f aca="false">SUMPRODUCT(COUNTIF(Q8:Q19,Schichten!$A$5:$A$13),Schichten!$H$5:$H$13)</f>
        <v>3</v>
      </c>
      <c r="R20" s="29" t="n">
        <f aca="false">SUMPRODUCT(COUNTIF(R8:R19,Schichten!$A$5:$A$13),Schichten!$H$5:$H$13)</f>
        <v>3</v>
      </c>
      <c r="S20" s="29" t="n">
        <f aca="false">SUMPRODUCT(COUNTIF(S8:S19,Schichten!$A$5:$A$13),Schichten!$H$5:$H$13)</f>
        <v>3</v>
      </c>
      <c r="T20" s="29" t="n">
        <f aca="false">SUMPRODUCT(COUNTIF(T8:T19,Schichten!$A$5:$A$13),Schichten!$H$5:$H$13)</f>
        <v>1</v>
      </c>
      <c r="U20" s="29" t="n">
        <f aca="false">SUMPRODUCT(COUNTIF(U8:U19,Schichten!$A$5:$A$13),Schichten!$H$5:$H$13)</f>
        <v>1</v>
      </c>
      <c r="V20" s="29" t="n">
        <f aca="false">SUMPRODUCT(COUNTIF(V8:V19,Schichten!$A$5:$A$13),Schichten!$H$5:$H$13)</f>
        <v>1</v>
      </c>
      <c r="W20" s="29" t="n">
        <f aca="false">SUMPRODUCT(COUNTIF(W8:W19,Schichten!$A$5:$A$13),Schichten!$H$5:$H$13)</f>
        <v>2</v>
      </c>
      <c r="X20" s="29" t="n">
        <f aca="false">SUMPRODUCT(COUNTIF(X8:X19,Schichten!$A$5:$A$13),Schichten!$H$5:$H$13)</f>
        <v>3</v>
      </c>
      <c r="Y20" s="29" t="n">
        <f aca="false">SUMPRODUCT(COUNTIF(Y8:Y19,Schichten!$A$5:$A$13),Schichten!$H$5:$H$13)</f>
        <v>3</v>
      </c>
      <c r="Z20" s="29" t="n">
        <f aca="false">SUMPRODUCT(COUNTIF(Z8:Z19,Schichten!$A$5:$A$13),Schichten!$H$5:$H$13)</f>
        <v>3</v>
      </c>
      <c r="AA20" s="29" t="n">
        <f aca="false">SUMPRODUCT(COUNTIF(AA8:AA19,Schichten!$A$5:$A$13),Schichten!$H$5:$H$13)</f>
        <v>1</v>
      </c>
      <c r="AB20" s="29" t="n">
        <f aca="false">SUMPRODUCT(COUNTIF(AB8:AB19,Schichten!$A$5:$A$13),Schichten!$H$5:$H$13)</f>
        <v>1</v>
      </c>
      <c r="AC20" s="29" t="n">
        <f aca="false">SUMPRODUCT(COUNTIF(AC8:AC19,Schichten!$A$5:$A$13),Schichten!$H$5:$H$13)</f>
        <v>1</v>
      </c>
      <c r="AD20" s="29" t="n">
        <f aca="false">SUMPRODUCT(COUNTIF(AD8:AD19,Schichten!$A$5:$A$13),Schichten!$H$5:$H$13)</f>
        <v>2</v>
      </c>
      <c r="AE20" s="29" t="n">
        <f aca="false">SUMPRODUCT(COUNTIF(AE8:AE19,Schichten!$A$5:$A$13),Schichten!$H$5:$H$13)</f>
        <v>3</v>
      </c>
      <c r="AF20" s="29" t="n">
        <f aca="false">SUMPRODUCT(COUNTIF(AF8:AF19,Schichten!$A$5:$A$13),Schichten!$H$5:$H$13)</f>
        <v>3</v>
      </c>
    </row>
    <row r="22" customFormat="false" ht="15" hidden="false" customHeight="false" outlineLevel="0" collapsed="false">
      <c r="A22" s="30" t="s">
        <v>51</v>
      </c>
    </row>
  </sheetData>
  <mergeCells count="5">
    <mergeCell ref="B3:E3"/>
    <mergeCell ref="B4:C4"/>
    <mergeCell ref="A6:A7"/>
    <mergeCell ref="AG6:AG7"/>
    <mergeCell ref="AH6:AH7"/>
  </mergeCells>
  <conditionalFormatting sqref="B8:AF19">
    <cfRule type="cellIs" priority="2" operator="equal" aboveAverage="0" equalAverage="0" bottom="0" percent="0" rank="0" text="" dxfId="0">
      <formula>"F"</formula>
    </cfRule>
    <cfRule type="cellIs" priority="3" operator="equal" aboveAverage="0" equalAverage="0" bottom="0" percent="0" rank="0" text="" dxfId="1">
      <formula>"S"</formula>
    </cfRule>
    <cfRule type="cellIs" priority="4" operator="equal" aboveAverage="0" equalAverage="0" bottom="0" percent="0" rank="0" text="" dxfId="2">
      <formula>"N"</formula>
    </cfRule>
    <cfRule type="cellIs" priority="5" operator="equal" aboveAverage="0" equalAverage="0" bottom="0" percent="0" rank="0" text="" dxfId="3">
      <formula>"T"</formula>
    </cfRule>
    <cfRule type="cellIs" priority="6" operator="equal" aboveAverage="0" equalAverage="0" bottom="0" percent="0" rank="0" text="" dxfId="4">
      <formula>"U"</formula>
    </cfRule>
    <cfRule type="cellIs" priority="7" operator="equal" aboveAverage="0" equalAverage="0" bottom="0" percent="0" rank="0" text="" dxfId="5">
      <formula>"K"</formula>
    </cfRule>
  </conditionalFormatting>
  <conditionalFormatting sqref="B6:AF7">
    <cfRule type="expression" priority="8" aboveAverage="0" equalAverage="0" bottom="0" percent="0" rank="0" text="" dxfId="6">
      <formula>AND(B$6&lt;&gt;"",WEEKDAY(B$6,2)&gt;5)</formula>
    </cfRule>
  </conditionalFormatting>
  <dataValidations count="1">
    <dataValidation allowBlank="true" errorStyle="stop" operator="between" showDropDown="false" showErrorMessage="false" showInputMessage="false" sqref="B8:AF19" type="list">
      <formula1>Schichten!$A$5:$A$13</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&amp;C&amp;8 Vorlage: personalthema.de</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2026-11-02T21:39:06Z</dcterms:created>
  <dc:creator>openpyxl</dc:creator>
  <dc:description/>
  <dc:language>en-US</dc:language>
  <cp:lastModifiedBy/>
  <dcterms:modified xsi:type="dcterms:W3CDTF">2026-11-02T21:39:06Z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