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Anleitung" sheetId="1" state="visible" r:id="rId3"/>
    <sheet name="Zeiterfassung" sheetId="2" state="visible" r:id="rId4"/>
  </sheets>
  <definedNames>
    <definedName function="false" hidden="false" localSheetId="1" name="_xlnm.Print_Area" vbProcedure="false">Zeiterfassung!$A$1:$L$45</definedName>
    <definedName function="false" hidden="false" localSheetId="1" name="_xlnm.Print_Titles" vbProcedure="false">Zeiterfassung!$9:$9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<sst xmlns="http://schemas.openxmlformats.org/spreadsheetml/2006/main" count="42" uniqueCount="42">
  <si>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So nutzen Sie die Vorlage</t>
  </si>
  <si>
    <t xml:space="preserve">In 3 Schritten</t>
  </si>
  <si>
    <t xml:space="preserve">1. Oben Name, Monat (immer den 1. des Monats), Soll-Stunden pro Woche und Arbeitstage pro Woche eintragen.</t>
  </si>
  <si>
    <t xml:space="preserve">2. Pro Tag Beginn und Ende als Uhrzeit (z. B. 07:58) und die Pause in Minuten eintragen. Freie Tage leer lassen.</t>
  </si>
  <si>
    <t xml:space="preserve">3. Bei Urlaub U, bei Krankheit K, an Feiertagen F in die Spalte Abwesenheit schreiben. Dieser Tag zählt dann nicht als Minus.</t>
  </si>
  <si>
    <t xml:space="preserve">Gelb hinterlegte Zellen sind Eingabefelder. Alle anderen Spalten berechnen sich automatisch.</t>
  </si>
  <si>
    <t xml:space="preserve">Was die Tabelle rechnet</t>
  </si>
  <si>
    <t xml:space="preserve">Arbeitszeit = Ende minus Beginn minus Pause. Schichten über Mitternacht (z. B. 22:00 bis 06:00) werden richtig gerechnet.</t>
  </si>
  <si>
    <t xml:space="preserve">Soll pro Tag = Soll-Stunden pro Woche geteilt durch Arbeitstage. Bei 5 Arbeitstagen gilt das Soll für Montag bis Freitag.</t>
  </si>
  <si>
    <t xml:space="preserve">Plus/Minus = Arbeitszeit minus Soll. Die Monatssumme zeigt Überstunden (positiv) oder Minusstunden (negativ).</t>
  </si>
  <si>
    <t xml:space="preserve">Pausen-Check nach § 4 ArbZG: mehr als 6 Stunden Arbeit brauchen mindestens 30 Minuten Pause, mehr als 9 Stunden mindestens 45 Minuten. Über 10 Stunden am Tag sind nach § 3 ArbZG nicht erlaubt.</t>
  </si>
  <si>
    <t xml:space="preserve">Neuer Monat</t>
  </si>
  <si>
    <t xml:space="preserve">Blatt kopieren (Rechtsklick auf den Reiter &gt; Verschieben/Kopieren &gt; Kopie erstellen), Monat ändern, Zeiten löschen.</t>
  </si>
  <si>
    <t xml:space="preserve">Aufbewahrung</t>
  </si>
  <si>
    <t xml:space="preserve">Aufzeichnungen nach § 16 Abs. 2 ArbZG und § 17 MiLoG sind mindestens zwei Jahre aufzubewahren. Für Minijobs und Branchen nach § 2a SchwarzArbG gilt zusätzlich: spätestens bis zum Ablauf des siebten Kalendertags nach dem Arbeitstag aufzeichnen (§ 17 MiLoG).</t>
  </si>
  <si>
    <t xml:space="preserve">Vorlage von personalthema.de · kostenlos nutzbar · ohne Gewähr. Tarifverträge und Betriebsvereinbarungen können abweichende Regeln enthalten.</t>
  </si>
  <si>
    <t xml:space="preserve">Arbeitszeiterfassung</t>
  </si>
  <si>
    <t xml:space="preserve">Gelbe Felder ausfüllen, alles andere rechnet die Tabelle selbst.</t>
  </si>
  <si>
    <t xml:space="preserve">Name</t>
  </si>
  <si>
    <t xml:space="preserve">Beispiel: Anna Muster</t>
  </si>
  <si>
    <t xml:space="preserve">Soll pro Arbeitstag (Std.)</t>
  </si>
  <si>
    <t xml:space="preserve">Monat (1. des Monats)</t>
  </si>
  <si>
    <t xml:space="preserve">Abwesenheit: U = Urlaub, K = krank, F = Feiertag (zählt als erfüllt)</t>
  </si>
  <si>
    <t xml:space="preserve">Soll-Stunden pro Woche</t>
  </si>
  <si>
    <t xml:space="preserve">Arbeitstage pro Woche</t>
  </si>
  <si>
    <t xml:space="preserve">Datum</t>
  </si>
  <si>
    <t xml:space="preserve">Tag</t>
  </si>
  <si>
    <t xml:space="preserve">Beginn</t>
  </si>
  <si>
    <t xml:space="preserve">Ende</t>
  </si>
  <si>
    <t xml:space="preserve">Pause (Min.)</t>
  </si>
  <si>
    <t xml:space="preserve">Arbeitszeit</t>
  </si>
  <si>
    <t xml:space="preserve">Stunden dezimal</t>
  </si>
  <si>
    <t xml:space="preserve">Abwesenheit</t>
  </si>
  <si>
    <t xml:space="preserve">Soll (Std.)</t>
  </si>
  <si>
    <t xml:space="preserve">Plus/Minus (Std.)</t>
  </si>
  <si>
    <t xml:space="preserve">Pausen-Check</t>
  </si>
  <si>
    <t xml:space="preserve">Bemerkung</t>
  </si>
  <si>
    <t xml:space="preserve">Beispielzeile – überschreiben oder löschen</t>
  </si>
  <si>
    <t xml:space="preserve">Summe Monat</t>
  </si>
  <si>
    <t xml:space="preserve">Urlaubstage</t>
  </si>
  <si>
    <t xml:space="preserve">Krankheitstage</t>
  </si>
  <si>
    <t xml:space="preserve">Tage mit Pausen-Hinweis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</si>
</sst>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.00"/>
    <numFmt numFmtId="166" formatCode="mmmm\ yyyy"/>
    <numFmt numFmtId="167" formatCode="0.0"/>
    <numFmt numFmtId="168" formatCode="0"/>
    <numFmt numFmtId="169" formatCode="dd\.mm\.yyyy"/>
    <numFmt numFmtId="170" formatCode="ddd"/>
    <numFmt numFmtId="171" formatCode="hh:mm"/>
    <numFmt numFmtId="172" formatCode="[h]:mm"/>
    <numFmt numFmtId="173" formatCode="\+0.00;\-0.00;0.00"/>
    <numFmt numFmtId="174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633"/>
      <name val="Arial"/>
      <family val="0"/>
      <charset val="1"/>
    </font>
    <font>
      <b val="true"/>
      <sz val="12"/>
      <color rgb="FF1A2633"/>
      <name val="Arial"/>
      <family val="0"/>
      <charset val="1"/>
    </font>
    <font>
      <sz val="10"/>
      <color rgb="FF1A2633"/>
      <name val="Arial"/>
      <family val="0"/>
      <charset val="1"/>
    </font>
    <font>
      <sz val="10"/>
      <color rgb="FF4A5866"/>
      <name val="Arial"/>
      <family val="0"/>
      <charset val="1"/>
    </font>
    <font>
      <i val="true"/>
      <sz val="9"/>
      <color rgb="FF4A5866"/>
      <name val="Arial"/>
      <family val="0"/>
      <charset val="1"/>
    </font>
    <font>
      <b val="true"/>
      <sz val="10"/>
      <color rgb="FF1A2633"/>
      <name val="Arial"/>
      <family val="0"/>
      <charset val="1"/>
    </font>
    <font>
      <sz val="9"/>
      <color rgb="FF4A58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4A586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DF3CC"/>
        <bgColor rgb="FFFDEBDD"/>
      </patternFill>
    </fill>
    <fill>
      <patternFill patternType="solid">
        <fgColor rgb="FF1A2633"/>
        <bgColor rgb="FF333300"/>
      </patternFill>
    </fill>
    <fill>
      <patternFill patternType="solid">
        <fgColor rgb="FFF3F5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DD5DD"/>
      </left>
      <right style="thin">
        <color rgb="FFCDD5DD"/>
      </right>
      <top style="thin">
        <color rgb="FFCDD5DD"/>
      </top>
      <bottom style="thin">
        <color rgb="FFCD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color rgb="FF9A3412"/>
      </font>
      <fill>
        <patternFill>
          <bgColor rgb="FFFDEBDD"/>
        </patternFill>
      </fill>
    </dxf>
    <dxf>
      <font>
        <name val="Arial"/>
        <charset val="1"/>
        <family val="0"/>
        <color rgb="FF4A5866"/>
      </font>
      <fill>
        <patternFill>
          <bgColor rgb="FFF3F5F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3CC"/>
      <rgbColor rgb="FFF3F5F7"/>
      <rgbColor rgb="FF660066"/>
      <rgbColor rgb="FFFF8080"/>
      <rgbColor rgb="FF0066CC"/>
      <rgbColor rgb="FFCD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BD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866"/>
      <rgbColor rgb="FF969696"/>
      <rgbColor rgb="FF003366"/>
      <rgbColor rgb="FF339966"/>
      <rgbColor rgb="FF003300"/>
      <rgbColor rgb="FF333300"/>
      <rgbColor rgb="FF9A3412"/>
      <rgbColor rgb="FF993366"/>
      <rgbColor rgb="FF333399"/>
      <rgbColor rgb="FF1A26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23.85" hidden="false" customHeight="false" outlineLevel="0" collapsed="false">
      <c r="B7" s="3" t="s">
        <v>4</v>
      </c>
    </row>
    <row r="8" customFormat="false" ht="15" hidden="false" customHeight="false" outlineLevel="0" collapsed="false">
      <c r="B8" s="4" t="s">
        <v>5</v>
      </c>
    </row>
    <row r="9" customFormat="false" ht="1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3" t="s">
        <v>9</v>
      </c>
    </row>
    <row r="13" customFormat="false" ht="23.85" hidden="false" customHeight="false" outlineLevel="0" collapsed="false">
      <c r="B13" s="3" t="s">
        <v>10</v>
      </c>
    </row>
    <row r="14" customFormat="false" ht="15" hidden="false" customHeight="false" outlineLevel="0" collapsed="false">
      <c r="B14" s="2" t="s">
        <v>11</v>
      </c>
    </row>
    <row r="15" customFormat="false" ht="15" hidden="false" customHeight="false" outlineLevel="0" collapsed="false">
      <c r="B15" s="3" t="s">
        <v>12</v>
      </c>
    </row>
    <row r="16" customFormat="false" ht="15" hidden="false" customHeight="false" outlineLevel="0" collapsed="false">
      <c r="B16" s="2" t="s">
        <v>13</v>
      </c>
    </row>
    <row r="17" customFormat="false" ht="35.05" hidden="false" customHeight="false" outlineLevel="0" collapsed="false">
      <c r="B17" s="5" t="s">
        <v>14</v>
      </c>
    </row>
    <row r="19" customFormat="false" ht="15" hidden="false" customHeight="false" outlineLevel="0" collapsed="false">
      <c r="B19" s="6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1"/>
    <col collapsed="false" customWidth="true" hidden="false" outlineLevel="0" max="2" min="2" style="0" width="6"/>
    <col collapsed="false" customWidth="true" hidden="false" outlineLevel="0" max="4" min="3" style="0" width="8"/>
    <col collapsed="false" customWidth="true" hidden="false" outlineLevel="0" max="5" min="5" style="0" width="9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13"/>
    <col collapsed="false" customWidth="true" hidden="false" outlineLevel="0" max="9" min="9" style="0" width="9"/>
    <col collapsed="false" customWidth="true" hidden="false" outlineLevel="0" max="10" min="10" style="0" width="11"/>
    <col collapsed="false" customWidth="true" hidden="false" outlineLevel="0" max="11" min="11" style="0" width="26"/>
    <col collapsed="false" customWidth="true" hidden="false" outlineLevel="0" max="12" min="12" style="0" width="30"/>
  </cols>
  <sheetData>
    <row r="1" customFormat="false" ht="19.7" hidden="false" customHeight="false" outlineLevel="0" collapsed="false">
      <c r="A1" s="1" t="s">
        <v>16</v>
      </c>
    </row>
    <row r="2" customFormat="false" ht="15" hidden="false" customHeight="false" outlineLevel="0" collapsed="false">
      <c r="A2" s="6" t="s">
        <v>17</v>
      </c>
    </row>
    <row r="4" customFormat="false" ht="15" hidden="false" customHeight="false" outlineLevel="0" collapsed="false">
      <c r="A4" s="7" t="s">
        <v>18</v>
      </c>
      <c r="B4" s="8" t="s">
        <v>19</v>
      </c>
      <c r="C4" s="8"/>
      <c r="D4" s="8"/>
      <c r="F4" s="7" t="s">
        <v>20</v>
      </c>
      <c r="H4" s="9" t="n">
        <f aca="false">IF(B7&gt;0,B6/B7,0)</f>
        <v>8</v>
      </c>
    </row>
    <row r="5" customFormat="false" ht="15" hidden="false" customHeight="false" outlineLevel="0" collapsed="false">
      <c r="A5" s="7" t="s">
        <v>21</v>
      </c>
      <c r="B5" s="10" t="n">
        <v>46327</v>
      </c>
      <c r="F5" s="11" t="s">
        <v>22</v>
      </c>
    </row>
    <row r="6" customFormat="false" ht="15" hidden="false" customHeight="false" outlineLevel="0" collapsed="false">
      <c r="A6" s="7" t="s">
        <v>23</v>
      </c>
      <c r="B6" s="12" t="n">
        <v>40</v>
      </c>
    </row>
    <row r="7" customFormat="false" ht="15" hidden="false" customHeight="false" outlineLevel="0" collapsed="false">
      <c r="A7" s="7" t="s">
        <v>24</v>
      </c>
      <c r="B7" s="13" t="n">
        <v>5</v>
      </c>
    </row>
    <row r="9" customFormat="false" ht="30" hidden="false" customHeight="true" outlineLevel="0" collapsed="false">
      <c r="A9" s="14" t="s">
        <v>25</v>
      </c>
      <c r="B9" s="14" t="s">
        <v>26</v>
      </c>
      <c r="C9" s="14" t="s">
        <v>27</v>
      </c>
      <c r="D9" s="14" t="s">
        <v>28</v>
      </c>
      <c r="E9" s="14" t="s">
        <v>29</v>
      </c>
      <c r="F9" s="14" t="s">
        <v>30</v>
      </c>
      <c r="G9" s="14" t="s">
        <v>31</v>
      </c>
      <c r="H9" s="14" t="s">
        <v>32</v>
      </c>
      <c r="I9" s="14" t="s">
        <v>33</v>
      </c>
      <c r="J9" s="14" t="s">
        <v>34</v>
      </c>
      <c r="K9" s="14" t="s">
        <v>35</v>
      </c>
      <c r="L9" s="14" t="s">
        <v>36</v>
      </c>
    </row>
    <row r="10" customFormat="false" ht="15" hidden="false" customHeight="false" outlineLevel="0" collapsed="false">
      <c r="A10" s="15" t="n">
        <f aca="false">IF($B$5="","",IF(MONTH($B$5+0)=MONTH($B$5),$B$5+0,""))</f>
        <v>46327</v>
      </c>
      <c r="B10" s="16" t="n">
        <f aca="false">IF(A10="","",A10)</f>
        <v>46327</v>
      </c>
      <c r="C10" s="17"/>
      <c r="D10" s="17"/>
      <c r="E10" s="13"/>
      <c r="F10" s="18" t="str">
        <f aca="false">IF(OR(C10="",D10=""),"",MOD(D10-C10,1)-E10/1440)</f>
        <v/>
      </c>
      <c r="G10" s="19" t="str">
        <f aca="false">IF(F10="","",ROUND(F10*24,2))</f>
        <v/>
      </c>
      <c r="H10" s="8"/>
      <c r="I10" s="19" t="n">
        <f aca="false">IF(A10="","",IF(H10&lt;&gt;"",0,IF(WEEKDAY(A10,2)&lt;=$B$7,$H$4,0)))</f>
        <v>0</v>
      </c>
      <c r="J10" s="20" t="n">
        <f aca="false">IF(A10="","",IF(G10="",0,G10)-I10)</f>
        <v>0</v>
      </c>
      <c r="K10" s="21" t="str">
        <f aca="false">IF(G10="","",IF(AND(G10&gt;9,E10&lt;45),"Pause zu kurz (mind. 45 Min.)",IF(AND(G10&gt;6,E10&lt;30),"Pause zu kurz (mind. 30 Min.)",IF(G10&gt;10,"über 10 Std. am Tag","ok"))))</f>
        <v/>
      </c>
      <c r="L10" s="8"/>
    </row>
    <row r="11" customFormat="false" ht="15" hidden="false" customHeight="false" outlineLevel="0" collapsed="false">
      <c r="A11" s="15" t="n">
        <f aca="false">IF($B$5="","",IF(MONTH($B$5+1)=MONTH($B$5),$B$5+1,""))</f>
        <v>46328</v>
      </c>
      <c r="B11" s="16" t="n">
        <f aca="false">IF(A11="","",A11)</f>
        <v>46328</v>
      </c>
      <c r="C11" s="17" t="n">
        <v>0.331944444444444</v>
      </c>
      <c r="D11" s="17" t="n">
        <v>0.688888888888889</v>
      </c>
      <c r="E11" s="13" t="n">
        <v>30</v>
      </c>
      <c r="F11" s="18" t="n">
        <f aca="false">IF(OR(C11="",D11=""),"",MOD(D11-C11,1)-E11/1440)</f>
        <v>0.336111111111111</v>
      </c>
      <c r="G11" s="19" t="n">
        <f aca="false">IF(F11="","",ROUND(F11*24,2))</f>
        <v>8.07</v>
      </c>
      <c r="H11" s="8"/>
      <c r="I11" s="19" t="n">
        <f aca="false">IF(A11="","",IF(H11&lt;&gt;"",0,IF(WEEKDAY(A11,2)&lt;=$B$7,$H$4,0)))</f>
        <v>8</v>
      </c>
      <c r="J11" s="20" t="n">
        <f aca="false">IF(A11="","",IF(G11="",0,G11)-I11)</f>
        <v>0.0700000000000003</v>
      </c>
      <c r="K11" s="21" t="str">
        <f aca="false">IF(G11="","",IF(AND(G11&gt;9,E11&lt;45),"Pause zu kurz (mind. 45 Min.)",IF(AND(G11&gt;6,E11&lt;30),"Pause zu kurz (mind. 30 Min.)",IF(G11&gt;10,"über 10 Std. am Tag","ok"))))</f>
        <v>ok</v>
      </c>
      <c r="L11" s="22" t="s">
        <v>37</v>
      </c>
    </row>
    <row r="12" customFormat="false" ht="15" hidden="false" customHeight="false" outlineLevel="0" collapsed="false">
      <c r="A12" s="15" t="n">
        <f aca="false">IF($B$5="","",IF(MONTH($B$5+2)=MONTH($B$5),$B$5+2,""))</f>
        <v>46329</v>
      </c>
      <c r="B12" s="16" t="n">
        <f aca="false">IF(A12="","",A12)</f>
        <v>46329</v>
      </c>
      <c r="C12" s="17"/>
      <c r="D12" s="17"/>
      <c r="E12" s="13"/>
      <c r="F12" s="18" t="str">
        <f aca="false">IF(OR(C12="",D12=""),"",MOD(D12-C12,1)-E12/1440)</f>
        <v/>
      </c>
      <c r="G12" s="19" t="str">
        <f aca="false">IF(F12="","",ROUND(F12*24,2))</f>
        <v/>
      </c>
      <c r="H12" s="8"/>
      <c r="I12" s="19" t="n">
        <f aca="false">IF(A12="","",IF(H12&lt;&gt;"",0,IF(WEEKDAY(A12,2)&lt;=$B$7,$H$4,0)))</f>
        <v>8</v>
      </c>
      <c r="J12" s="20" t="n">
        <f aca="false">IF(A12="","",IF(G12="",0,G12)-I12)</f>
        <v>-8</v>
      </c>
      <c r="K12" s="21" t="str">
        <f aca="false">IF(G12="","",IF(AND(G12&gt;9,E12&lt;45),"Pause zu kurz (mind. 45 Min.)",IF(AND(G12&gt;6,E12&lt;30),"Pause zu kurz (mind. 30 Min.)",IF(G12&gt;10,"über 10 Std. am Tag","ok"))))</f>
        <v/>
      </c>
      <c r="L12" s="8"/>
    </row>
    <row r="13" customFormat="false" ht="15" hidden="false" customHeight="false" outlineLevel="0" collapsed="false">
      <c r="A13" s="15" t="n">
        <f aca="false">IF($B$5="","",IF(MONTH($B$5+3)=MONTH($B$5),$B$5+3,""))</f>
        <v>46330</v>
      </c>
      <c r="B13" s="16" t="n">
        <f aca="false">IF(A13="","",A13)</f>
        <v>46330</v>
      </c>
      <c r="C13" s="17"/>
      <c r="D13" s="17"/>
      <c r="E13" s="13"/>
      <c r="F13" s="18" t="str">
        <f aca="false">IF(OR(C13="",D13=""),"",MOD(D13-C13,1)-E13/1440)</f>
        <v/>
      </c>
      <c r="G13" s="19" t="str">
        <f aca="false">IF(F13="","",ROUND(F13*24,2))</f>
        <v/>
      </c>
      <c r="H13" s="8"/>
      <c r="I13" s="19" t="n">
        <f aca="false">IF(A13="","",IF(H13&lt;&gt;"",0,IF(WEEKDAY(A13,2)&lt;=$B$7,$H$4,0)))</f>
        <v>8</v>
      </c>
      <c r="J13" s="20" t="n">
        <f aca="false">IF(A13="","",IF(G13="",0,G13)-I13)</f>
        <v>-8</v>
      </c>
      <c r="K13" s="21" t="str">
        <f aca="false">IF(G13="","",IF(AND(G13&gt;9,E13&lt;45),"Pause zu kurz (mind. 45 Min.)",IF(AND(G13&gt;6,E13&lt;30),"Pause zu kurz (mind. 30 Min.)",IF(G13&gt;10,"über 10 Std. am Tag","ok"))))</f>
        <v/>
      </c>
      <c r="L13" s="8"/>
    </row>
    <row r="14" customFormat="false" ht="15" hidden="false" customHeight="false" outlineLevel="0" collapsed="false">
      <c r="A14" s="15" t="n">
        <f aca="false">IF($B$5="","",IF(MONTH($B$5+4)=MONTH($B$5),$B$5+4,""))</f>
        <v>46331</v>
      </c>
      <c r="B14" s="16" t="n">
        <f aca="false">IF(A14="","",A14)</f>
        <v>46331</v>
      </c>
      <c r="C14" s="17"/>
      <c r="D14" s="17"/>
      <c r="E14" s="13"/>
      <c r="F14" s="18" t="str">
        <f aca="false">IF(OR(C14="",D14=""),"",MOD(D14-C14,1)-E14/1440)</f>
        <v/>
      </c>
      <c r="G14" s="19" t="str">
        <f aca="false">IF(F14="","",ROUND(F14*24,2))</f>
        <v/>
      </c>
      <c r="H14" s="8"/>
      <c r="I14" s="19" t="n">
        <f aca="false">IF(A14="","",IF(H14&lt;&gt;"",0,IF(WEEKDAY(A14,2)&lt;=$B$7,$H$4,0)))</f>
        <v>8</v>
      </c>
      <c r="J14" s="20" t="n">
        <f aca="false">IF(A14="","",IF(G14="",0,G14)-I14)</f>
        <v>-8</v>
      </c>
      <c r="K14" s="21" t="str">
        <f aca="false">IF(G14="","",IF(AND(G14&gt;9,E14&lt;45),"Pause zu kurz (mind. 45 Min.)",IF(AND(G14&gt;6,E14&lt;30),"Pause zu kurz (mind. 30 Min.)",IF(G14&gt;10,"über 10 Std. am Tag","ok"))))</f>
        <v/>
      </c>
      <c r="L14" s="8"/>
    </row>
    <row r="15" customFormat="false" ht="15" hidden="false" customHeight="false" outlineLevel="0" collapsed="false">
      <c r="A15" s="15" t="n">
        <f aca="false">IF($B$5="","",IF(MONTH($B$5+5)=MONTH($B$5),$B$5+5,""))</f>
        <v>46332</v>
      </c>
      <c r="B15" s="16" t="n">
        <f aca="false">IF(A15="","",A15)</f>
        <v>46332</v>
      </c>
      <c r="C15" s="17"/>
      <c r="D15" s="17"/>
      <c r="E15" s="13"/>
      <c r="F15" s="18" t="str">
        <f aca="false">IF(OR(C15="",D15=""),"",MOD(D15-C15,1)-E15/1440)</f>
        <v/>
      </c>
      <c r="G15" s="19" t="str">
        <f aca="false">IF(F15="","",ROUND(F15*24,2))</f>
        <v/>
      </c>
      <c r="H15" s="8"/>
      <c r="I15" s="19" t="n">
        <f aca="false">IF(A15="","",IF(H15&lt;&gt;"",0,IF(WEEKDAY(A15,2)&lt;=$B$7,$H$4,0)))</f>
        <v>8</v>
      </c>
      <c r="J15" s="20" t="n">
        <f aca="false">IF(A15="","",IF(G15="",0,G15)-I15)</f>
        <v>-8</v>
      </c>
      <c r="K15" s="21" t="str">
        <f aca="false">IF(G15="","",IF(AND(G15&gt;9,E15&lt;45),"Pause zu kurz (mind. 45 Min.)",IF(AND(G15&gt;6,E15&lt;30),"Pause zu kurz (mind. 30 Min.)",IF(G15&gt;10,"über 10 Std. am Tag","ok"))))</f>
        <v/>
      </c>
      <c r="L15" s="8"/>
    </row>
    <row r="16" customFormat="false" ht="15" hidden="false" customHeight="false" outlineLevel="0" collapsed="false">
      <c r="A16" s="15" t="n">
        <f aca="false">IF($B$5="","",IF(MONTH($B$5+6)=MONTH($B$5),$B$5+6,""))</f>
        <v>46333</v>
      </c>
      <c r="B16" s="16" t="n">
        <f aca="false">IF(A16="","",A16)</f>
        <v>46333</v>
      </c>
      <c r="C16" s="17"/>
      <c r="D16" s="17"/>
      <c r="E16" s="13"/>
      <c r="F16" s="18" t="str">
        <f aca="false">IF(OR(C16="",D16=""),"",MOD(D16-C16,1)-E16/1440)</f>
        <v/>
      </c>
      <c r="G16" s="19" t="str">
        <f aca="false">IF(F16="","",ROUND(F16*24,2))</f>
        <v/>
      </c>
      <c r="H16" s="8"/>
      <c r="I16" s="19" t="n">
        <f aca="false">IF(A16="","",IF(H16&lt;&gt;"",0,IF(WEEKDAY(A16,2)&lt;=$B$7,$H$4,0)))</f>
        <v>0</v>
      </c>
      <c r="J16" s="20" t="n">
        <f aca="false">IF(A16="","",IF(G16="",0,G16)-I16)</f>
        <v>0</v>
      </c>
      <c r="K16" s="21" t="str">
        <f aca="false">IF(G16="","",IF(AND(G16&gt;9,E16&lt;45),"Pause zu kurz (mind. 45 Min.)",IF(AND(G16&gt;6,E16&lt;30),"Pause zu kurz (mind. 30 Min.)",IF(G16&gt;10,"über 10 Std. am Tag","ok"))))</f>
        <v/>
      </c>
      <c r="L16" s="8"/>
    </row>
    <row r="17" customFormat="false" ht="15" hidden="false" customHeight="false" outlineLevel="0" collapsed="false">
      <c r="A17" s="15" t="n">
        <f aca="false">IF($B$5="","",IF(MONTH($B$5+7)=MONTH($B$5),$B$5+7,""))</f>
        <v>46334</v>
      </c>
      <c r="B17" s="16" t="n">
        <f aca="false">IF(A17="","",A17)</f>
        <v>46334</v>
      </c>
      <c r="C17" s="17"/>
      <c r="D17" s="17"/>
      <c r="E17" s="13"/>
      <c r="F17" s="18" t="str">
        <f aca="false">IF(OR(C17="",D17=""),"",MOD(D17-C17,1)-E17/1440)</f>
        <v/>
      </c>
      <c r="G17" s="19" t="str">
        <f aca="false">IF(F17="","",ROUND(F17*24,2))</f>
        <v/>
      </c>
      <c r="H17" s="8"/>
      <c r="I17" s="19" t="n">
        <f aca="false">IF(A17="","",IF(H17&lt;&gt;"",0,IF(WEEKDAY(A17,2)&lt;=$B$7,$H$4,0)))</f>
        <v>0</v>
      </c>
      <c r="J17" s="20" t="n">
        <f aca="false">IF(A17="","",IF(G17="",0,G17)-I17)</f>
        <v>0</v>
      </c>
      <c r="K17" s="21" t="str">
        <f aca="false">IF(G17="","",IF(AND(G17&gt;9,E17&lt;45),"Pause zu kurz (mind. 45 Min.)",IF(AND(G17&gt;6,E17&lt;30),"Pause zu kurz (mind. 30 Min.)",IF(G17&gt;10,"über 10 Std. am Tag","ok"))))</f>
        <v/>
      </c>
      <c r="L17" s="8"/>
    </row>
    <row r="18" customFormat="false" ht="15" hidden="false" customHeight="false" outlineLevel="0" collapsed="false">
      <c r="A18" s="15" t="n">
        <f aca="false">IF($B$5="","",IF(MONTH($B$5+8)=MONTH($B$5),$B$5+8,""))</f>
        <v>46335</v>
      </c>
      <c r="B18" s="16" t="n">
        <f aca="false">IF(A18="","",A18)</f>
        <v>46335</v>
      </c>
      <c r="C18" s="17"/>
      <c r="D18" s="17"/>
      <c r="E18" s="13"/>
      <c r="F18" s="18" t="str">
        <f aca="false">IF(OR(C18="",D18=""),"",MOD(D18-C18,1)-E18/1440)</f>
        <v/>
      </c>
      <c r="G18" s="19" t="str">
        <f aca="false">IF(F18="","",ROUND(F18*24,2))</f>
        <v/>
      </c>
      <c r="H18" s="8"/>
      <c r="I18" s="19" t="n">
        <f aca="false">IF(A18="","",IF(H18&lt;&gt;"",0,IF(WEEKDAY(A18,2)&lt;=$B$7,$H$4,0)))</f>
        <v>8</v>
      </c>
      <c r="J18" s="20" t="n">
        <f aca="false">IF(A18="","",IF(G18="",0,G18)-I18)</f>
        <v>-8</v>
      </c>
      <c r="K18" s="21" t="str">
        <f aca="false">IF(G18="","",IF(AND(G18&gt;9,E18&lt;45),"Pause zu kurz (mind. 45 Min.)",IF(AND(G18&gt;6,E18&lt;30),"Pause zu kurz (mind. 30 Min.)",IF(G18&gt;10,"über 10 Std. am Tag","ok"))))</f>
        <v/>
      </c>
      <c r="L18" s="8"/>
    </row>
    <row r="19" customFormat="false" ht="15" hidden="false" customHeight="false" outlineLevel="0" collapsed="false">
      <c r="A19" s="15" t="n">
        <f aca="false">IF($B$5="","",IF(MONTH($B$5+9)=MONTH($B$5),$B$5+9,""))</f>
        <v>46336</v>
      </c>
      <c r="B19" s="16" t="n">
        <f aca="false">IF(A19="","",A19)</f>
        <v>46336</v>
      </c>
      <c r="C19" s="17"/>
      <c r="D19" s="17"/>
      <c r="E19" s="13"/>
      <c r="F19" s="18" t="str">
        <f aca="false">IF(OR(C19="",D19=""),"",MOD(D19-C19,1)-E19/1440)</f>
        <v/>
      </c>
      <c r="G19" s="19" t="str">
        <f aca="false">IF(F19="","",ROUND(F19*24,2))</f>
        <v/>
      </c>
      <c r="H19" s="8"/>
      <c r="I19" s="19" t="n">
        <f aca="false">IF(A19="","",IF(H19&lt;&gt;"",0,IF(WEEKDAY(A19,2)&lt;=$B$7,$H$4,0)))</f>
        <v>8</v>
      </c>
      <c r="J19" s="20" t="n">
        <f aca="false">IF(A19="","",IF(G19="",0,G19)-I19)</f>
        <v>-8</v>
      </c>
      <c r="K19" s="21" t="str">
        <f aca="false">IF(G19="","",IF(AND(G19&gt;9,E19&lt;45),"Pause zu kurz (mind. 45 Min.)",IF(AND(G19&gt;6,E19&lt;30),"Pause zu kurz (mind. 30 Min.)",IF(G19&gt;10,"über 10 Std. am Tag","ok"))))</f>
        <v/>
      </c>
      <c r="L19" s="8"/>
    </row>
    <row r="20" customFormat="false" ht="15" hidden="false" customHeight="false" outlineLevel="0" collapsed="false">
      <c r="A20" s="15" t="n">
        <f aca="false">IF($B$5="","",IF(MONTH($B$5+10)=MONTH($B$5),$B$5+10,""))</f>
        <v>46337</v>
      </c>
      <c r="B20" s="16" t="n">
        <f aca="false">IF(A20="","",A20)</f>
        <v>46337</v>
      </c>
      <c r="C20" s="17"/>
      <c r="D20" s="17"/>
      <c r="E20" s="13"/>
      <c r="F20" s="18" t="str">
        <f aca="false">IF(OR(C20="",D20=""),"",MOD(D20-C20,1)-E20/1440)</f>
        <v/>
      </c>
      <c r="G20" s="19" t="str">
        <f aca="false">IF(F20="","",ROUND(F20*24,2))</f>
        <v/>
      </c>
      <c r="H20" s="8"/>
      <c r="I20" s="19" t="n">
        <f aca="false">IF(A20="","",IF(H20&lt;&gt;"",0,IF(WEEKDAY(A20,2)&lt;=$B$7,$H$4,0)))</f>
        <v>8</v>
      </c>
      <c r="J20" s="20" t="n">
        <f aca="false">IF(A20="","",IF(G20="",0,G20)-I20)</f>
        <v>-8</v>
      </c>
      <c r="K20" s="21" t="str">
        <f aca="false">IF(G20="","",IF(AND(G20&gt;9,E20&lt;45),"Pause zu kurz (mind. 45 Min.)",IF(AND(G20&gt;6,E20&lt;30),"Pause zu kurz (mind. 30 Min.)",IF(G20&gt;10,"über 10 Std. am Tag","ok"))))</f>
        <v/>
      </c>
      <c r="L20" s="8"/>
    </row>
    <row r="21" customFormat="false" ht="15" hidden="false" customHeight="false" outlineLevel="0" collapsed="false">
      <c r="A21" s="15" t="n">
        <f aca="false">IF($B$5="","",IF(MONTH($B$5+11)=MONTH($B$5),$B$5+11,""))</f>
        <v>46338</v>
      </c>
      <c r="B21" s="16" t="n">
        <f aca="false">IF(A21="","",A21)</f>
        <v>46338</v>
      </c>
      <c r="C21" s="17"/>
      <c r="D21" s="17"/>
      <c r="E21" s="13"/>
      <c r="F21" s="18" t="str">
        <f aca="false">IF(OR(C21="",D21=""),"",MOD(D21-C21,1)-E21/1440)</f>
        <v/>
      </c>
      <c r="G21" s="19" t="str">
        <f aca="false">IF(F21="","",ROUND(F21*24,2))</f>
        <v/>
      </c>
      <c r="H21" s="8"/>
      <c r="I21" s="19" t="n">
        <f aca="false">IF(A21="","",IF(H21&lt;&gt;"",0,IF(WEEKDAY(A21,2)&lt;=$B$7,$H$4,0)))</f>
        <v>8</v>
      </c>
      <c r="J21" s="20" t="n">
        <f aca="false">IF(A21="","",IF(G21="",0,G21)-I21)</f>
        <v>-8</v>
      </c>
      <c r="K21" s="21" t="str">
        <f aca="false">IF(G21="","",IF(AND(G21&gt;9,E21&lt;45),"Pause zu kurz (mind. 45 Min.)",IF(AND(G21&gt;6,E21&lt;30),"Pause zu kurz (mind. 30 Min.)",IF(G21&gt;10,"über 10 Std. am Tag","ok"))))</f>
        <v/>
      </c>
      <c r="L21" s="8"/>
    </row>
    <row r="22" customFormat="false" ht="15" hidden="false" customHeight="false" outlineLevel="0" collapsed="false">
      <c r="A22" s="15" t="n">
        <f aca="false">IF($B$5="","",IF(MONTH($B$5+12)=MONTH($B$5),$B$5+12,""))</f>
        <v>46339</v>
      </c>
      <c r="B22" s="16" t="n">
        <f aca="false">IF(A22="","",A22)</f>
        <v>46339</v>
      </c>
      <c r="C22" s="17"/>
      <c r="D22" s="17"/>
      <c r="E22" s="13"/>
      <c r="F22" s="18" t="str">
        <f aca="false">IF(OR(C22="",D22=""),"",MOD(D22-C22,1)-E22/1440)</f>
        <v/>
      </c>
      <c r="G22" s="19" t="str">
        <f aca="false">IF(F22="","",ROUND(F22*24,2))</f>
        <v/>
      </c>
      <c r="H22" s="8"/>
      <c r="I22" s="19" t="n">
        <f aca="false">IF(A22="","",IF(H22&lt;&gt;"",0,IF(WEEKDAY(A22,2)&lt;=$B$7,$H$4,0)))</f>
        <v>8</v>
      </c>
      <c r="J22" s="20" t="n">
        <f aca="false">IF(A22="","",IF(G22="",0,G22)-I22)</f>
        <v>-8</v>
      </c>
      <c r="K22" s="21" t="str">
        <f aca="false">IF(G22="","",IF(AND(G22&gt;9,E22&lt;45),"Pause zu kurz (mind. 45 Min.)",IF(AND(G22&gt;6,E22&lt;30),"Pause zu kurz (mind. 30 Min.)",IF(G22&gt;10,"über 10 Std. am Tag","ok"))))</f>
        <v/>
      </c>
      <c r="L22" s="8"/>
    </row>
    <row r="23" customFormat="false" ht="15" hidden="false" customHeight="false" outlineLevel="0" collapsed="false">
      <c r="A23" s="15" t="n">
        <f aca="false">IF($B$5="","",IF(MONTH($B$5+13)=MONTH($B$5),$B$5+13,""))</f>
        <v>46340</v>
      </c>
      <c r="B23" s="16" t="n">
        <f aca="false">IF(A23="","",A23)</f>
        <v>46340</v>
      </c>
      <c r="C23" s="17"/>
      <c r="D23" s="17"/>
      <c r="E23" s="13"/>
      <c r="F23" s="18" t="str">
        <f aca="false">IF(OR(C23="",D23=""),"",MOD(D23-C23,1)-E23/1440)</f>
        <v/>
      </c>
      <c r="G23" s="19" t="str">
        <f aca="false">IF(F23="","",ROUND(F23*24,2))</f>
        <v/>
      </c>
      <c r="H23" s="8"/>
      <c r="I23" s="19" t="n">
        <f aca="false">IF(A23="","",IF(H23&lt;&gt;"",0,IF(WEEKDAY(A23,2)&lt;=$B$7,$H$4,0)))</f>
        <v>0</v>
      </c>
      <c r="J23" s="20" t="n">
        <f aca="false">IF(A23="","",IF(G23="",0,G23)-I23)</f>
        <v>0</v>
      </c>
      <c r="K23" s="21" t="str">
        <f aca="false">IF(G23="","",IF(AND(G23&gt;9,E23&lt;45),"Pause zu kurz (mind. 45 Min.)",IF(AND(G23&gt;6,E23&lt;30),"Pause zu kurz (mind. 30 Min.)",IF(G23&gt;10,"über 10 Std. am Tag","ok"))))</f>
        <v/>
      </c>
      <c r="L23" s="8"/>
    </row>
    <row r="24" customFormat="false" ht="15" hidden="false" customHeight="false" outlineLevel="0" collapsed="false">
      <c r="A24" s="15" t="n">
        <f aca="false">IF($B$5="","",IF(MONTH($B$5+14)=MONTH($B$5),$B$5+14,""))</f>
        <v>46341</v>
      </c>
      <c r="B24" s="16" t="n">
        <f aca="false">IF(A24="","",A24)</f>
        <v>46341</v>
      </c>
      <c r="C24" s="17"/>
      <c r="D24" s="17"/>
      <c r="E24" s="13"/>
      <c r="F24" s="18" t="str">
        <f aca="false">IF(OR(C24="",D24=""),"",MOD(D24-C24,1)-E24/1440)</f>
        <v/>
      </c>
      <c r="G24" s="19" t="str">
        <f aca="false">IF(F24="","",ROUND(F24*24,2))</f>
        <v/>
      </c>
      <c r="H24" s="8"/>
      <c r="I24" s="19" t="n">
        <f aca="false">IF(A24="","",IF(H24&lt;&gt;"",0,IF(WEEKDAY(A24,2)&lt;=$B$7,$H$4,0)))</f>
        <v>0</v>
      </c>
      <c r="J24" s="20" t="n">
        <f aca="false">IF(A24="","",IF(G24="",0,G24)-I24)</f>
        <v>0</v>
      </c>
      <c r="K24" s="21" t="str">
        <f aca="false">IF(G24="","",IF(AND(G24&gt;9,E24&lt;45),"Pause zu kurz (mind. 45 Min.)",IF(AND(G24&gt;6,E24&lt;30),"Pause zu kurz (mind. 30 Min.)",IF(G24&gt;10,"über 10 Std. am Tag","ok"))))</f>
        <v/>
      </c>
      <c r="L24" s="8"/>
    </row>
    <row r="25" customFormat="false" ht="15" hidden="false" customHeight="false" outlineLevel="0" collapsed="false">
      <c r="A25" s="15" t="n">
        <f aca="false">IF($B$5="","",IF(MONTH($B$5+15)=MONTH($B$5),$B$5+15,""))</f>
        <v>46342</v>
      </c>
      <c r="B25" s="16" t="n">
        <f aca="false">IF(A25="","",A25)</f>
        <v>46342</v>
      </c>
      <c r="C25" s="17"/>
      <c r="D25" s="17"/>
      <c r="E25" s="13"/>
      <c r="F25" s="18" t="str">
        <f aca="false">IF(OR(C25="",D25=""),"",MOD(D25-C25,1)-E25/1440)</f>
        <v/>
      </c>
      <c r="G25" s="19" t="str">
        <f aca="false">IF(F25="","",ROUND(F25*24,2))</f>
        <v/>
      </c>
      <c r="H25" s="8"/>
      <c r="I25" s="19" t="n">
        <f aca="false">IF(A25="","",IF(H25&lt;&gt;"",0,IF(WEEKDAY(A25,2)&lt;=$B$7,$H$4,0)))</f>
        <v>8</v>
      </c>
      <c r="J25" s="20" t="n">
        <f aca="false">IF(A25="","",IF(G25="",0,G25)-I25)</f>
        <v>-8</v>
      </c>
      <c r="K25" s="21" t="str">
        <f aca="false">IF(G25="","",IF(AND(G25&gt;9,E25&lt;45),"Pause zu kurz (mind. 45 Min.)",IF(AND(G25&gt;6,E25&lt;30),"Pause zu kurz (mind. 30 Min.)",IF(G25&gt;10,"über 10 Std. am Tag","ok"))))</f>
        <v/>
      </c>
      <c r="L25" s="8"/>
    </row>
    <row r="26" customFormat="false" ht="15" hidden="false" customHeight="false" outlineLevel="0" collapsed="false">
      <c r="A26" s="15" t="n">
        <f aca="false">IF($B$5="","",IF(MONTH($B$5+16)=MONTH($B$5),$B$5+16,""))</f>
        <v>46343</v>
      </c>
      <c r="B26" s="16" t="n">
        <f aca="false">IF(A26="","",A26)</f>
        <v>46343</v>
      </c>
      <c r="C26" s="17"/>
      <c r="D26" s="17"/>
      <c r="E26" s="13"/>
      <c r="F26" s="18" t="str">
        <f aca="false">IF(OR(C26="",D26=""),"",MOD(D26-C26,1)-E26/1440)</f>
        <v/>
      </c>
      <c r="G26" s="19" t="str">
        <f aca="false">IF(F26="","",ROUND(F26*24,2))</f>
        <v/>
      </c>
      <c r="H26" s="8"/>
      <c r="I26" s="19" t="n">
        <f aca="false">IF(A26="","",IF(H26&lt;&gt;"",0,IF(WEEKDAY(A26,2)&lt;=$B$7,$H$4,0)))</f>
        <v>8</v>
      </c>
      <c r="J26" s="20" t="n">
        <f aca="false">IF(A26="","",IF(G26="",0,G26)-I26)</f>
        <v>-8</v>
      </c>
      <c r="K26" s="21" t="str">
        <f aca="false">IF(G26="","",IF(AND(G26&gt;9,E26&lt;45),"Pause zu kurz (mind. 45 Min.)",IF(AND(G26&gt;6,E26&lt;30),"Pause zu kurz (mind. 30 Min.)",IF(G26&gt;10,"über 10 Std. am Tag","ok"))))</f>
        <v/>
      </c>
      <c r="L26" s="8"/>
    </row>
    <row r="27" customFormat="false" ht="15" hidden="false" customHeight="false" outlineLevel="0" collapsed="false">
      <c r="A27" s="15" t="n">
        <f aca="false">IF($B$5="","",IF(MONTH($B$5+17)=MONTH($B$5),$B$5+17,""))</f>
        <v>46344</v>
      </c>
      <c r="B27" s="16" t="n">
        <f aca="false">IF(A27="","",A27)</f>
        <v>46344</v>
      </c>
      <c r="C27" s="17"/>
      <c r="D27" s="17"/>
      <c r="E27" s="13"/>
      <c r="F27" s="18" t="str">
        <f aca="false">IF(OR(C27="",D27=""),"",MOD(D27-C27,1)-E27/1440)</f>
        <v/>
      </c>
      <c r="G27" s="19" t="str">
        <f aca="false">IF(F27="","",ROUND(F27*24,2))</f>
        <v/>
      </c>
      <c r="H27" s="8"/>
      <c r="I27" s="19" t="n">
        <f aca="false">IF(A27="","",IF(H27&lt;&gt;"",0,IF(WEEKDAY(A27,2)&lt;=$B$7,$H$4,0)))</f>
        <v>8</v>
      </c>
      <c r="J27" s="20" t="n">
        <f aca="false">IF(A27="","",IF(G27="",0,G27)-I27)</f>
        <v>-8</v>
      </c>
      <c r="K27" s="21" t="str">
        <f aca="false">IF(G27="","",IF(AND(G27&gt;9,E27&lt;45),"Pause zu kurz (mind. 45 Min.)",IF(AND(G27&gt;6,E27&lt;30),"Pause zu kurz (mind. 30 Min.)",IF(G27&gt;10,"über 10 Std. am Tag","ok"))))</f>
        <v/>
      </c>
      <c r="L27" s="8"/>
    </row>
    <row r="28" customFormat="false" ht="15" hidden="false" customHeight="false" outlineLevel="0" collapsed="false">
      <c r="A28" s="15" t="n">
        <f aca="false">IF($B$5="","",IF(MONTH($B$5+18)=MONTH($B$5),$B$5+18,""))</f>
        <v>46345</v>
      </c>
      <c r="B28" s="16" t="n">
        <f aca="false">IF(A28="","",A28)</f>
        <v>46345</v>
      </c>
      <c r="C28" s="17"/>
      <c r="D28" s="17"/>
      <c r="E28" s="13"/>
      <c r="F28" s="18" t="str">
        <f aca="false">IF(OR(C28="",D28=""),"",MOD(D28-C28,1)-E28/1440)</f>
        <v/>
      </c>
      <c r="G28" s="19" t="str">
        <f aca="false">IF(F28="","",ROUND(F28*24,2))</f>
        <v/>
      </c>
      <c r="H28" s="8"/>
      <c r="I28" s="19" t="n">
        <f aca="false">IF(A28="","",IF(H28&lt;&gt;"",0,IF(WEEKDAY(A28,2)&lt;=$B$7,$H$4,0)))</f>
        <v>8</v>
      </c>
      <c r="J28" s="20" t="n">
        <f aca="false">IF(A28="","",IF(G28="",0,G28)-I28)</f>
        <v>-8</v>
      </c>
      <c r="K28" s="21" t="str">
        <f aca="false">IF(G28="","",IF(AND(G28&gt;9,E28&lt;45),"Pause zu kurz (mind. 45 Min.)",IF(AND(G28&gt;6,E28&lt;30),"Pause zu kurz (mind. 30 Min.)",IF(G28&gt;10,"über 10 Std. am Tag","ok"))))</f>
        <v/>
      </c>
      <c r="L28" s="8"/>
    </row>
    <row r="29" customFormat="false" ht="15" hidden="false" customHeight="false" outlineLevel="0" collapsed="false">
      <c r="A29" s="15" t="n">
        <f aca="false">IF($B$5="","",IF(MONTH($B$5+19)=MONTH($B$5),$B$5+19,""))</f>
        <v>46346</v>
      </c>
      <c r="B29" s="16" t="n">
        <f aca="false">IF(A29="","",A29)</f>
        <v>46346</v>
      </c>
      <c r="C29" s="17"/>
      <c r="D29" s="17"/>
      <c r="E29" s="13"/>
      <c r="F29" s="18" t="str">
        <f aca="false">IF(OR(C29="",D29=""),"",MOD(D29-C29,1)-E29/1440)</f>
        <v/>
      </c>
      <c r="G29" s="19" t="str">
        <f aca="false">IF(F29="","",ROUND(F29*24,2))</f>
        <v/>
      </c>
      <c r="H29" s="8"/>
      <c r="I29" s="19" t="n">
        <f aca="false">IF(A29="","",IF(H29&lt;&gt;"",0,IF(WEEKDAY(A29,2)&lt;=$B$7,$H$4,0)))</f>
        <v>8</v>
      </c>
      <c r="J29" s="20" t="n">
        <f aca="false">IF(A29="","",IF(G29="",0,G29)-I29)</f>
        <v>-8</v>
      </c>
      <c r="K29" s="21" t="str">
        <f aca="false">IF(G29="","",IF(AND(G29&gt;9,E29&lt;45),"Pause zu kurz (mind. 45 Min.)",IF(AND(G29&gt;6,E29&lt;30),"Pause zu kurz (mind. 30 Min.)",IF(G29&gt;10,"über 10 Std. am Tag","ok"))))</f>
        <v/>
      </c>
      <c r="L29" s="8"/>
    </row>
    <row r="30" customFormat="false" ht="15" hidden="false" customHeight="false" outlineLevel="0" collapsed="false">
      <c r="A30" s="15" t="n">
        <f aca="false">IF($B$5="","",IF(MONTH($B$5+20)=MONTH($B$5),$B$5+20,""))</f>
        <v>46347</v>
      </c>
      <c r="B30" s="16" t="n">
        <f aca="false">IF(A30="","",A30)</f>
        <v>46347</v>
      </c>
      <c r="C30" s="17"/>
      <c r="D30" s="17"/>
      <c r="E30" s="13"/>
      <c r="F30" s="18" t="str">
        <f aca="false">IF(OR(C30="",D30=""),"",MOD(D30-C30,1)-E30/1440)</f>
        <v/>
      </c>
      <c r="G30" s="19" t="str">
        <f aca="false">IF(F30="","",ROUND(F30*24,2))</f>
        <v/>
      </c>
      <c r="H30" s="8"/>
      <c r="I30" s="19" t="n">
        <f aca="false">IF(A30="","",IF(H30&lt;&gt;"",0,IF(WEEKDAY(A30,2)&lt;=$B$7,$H$4,0)))</f>
        <v>0</v>
      </c>
      <c r="J30" s="20" t="n">
        <f aca="false">IF(A30="","",IF(G30="",0,G30)-I30)</f>
        <v>0</v>
      </c>
      <c r="K30" s="21" t="str">
        <f aca="false">IF(G30="","",IF(AND(G30&gt;9,E30&lt;45),"Pause zu kurz (mind. 45 Min.)",IF(AND(G30&gt;6,E30&lt;30),"Pause zu kurz (mind. 30 Min.)",IF(G30&gt;10,"über 10 Std. am Tag","ok"))))</f>
        <v/>
      </c>
      <c r="L30" s="8"/>
    </row>
    <row r="31" customFormat="false" ht="15" hidden="false" customHeight="false" outlineLevel="0" collapsed="false">
      <c r="A31" s="15" t="n">
        <f aca="false">IF($B$5="","",IF(MONTH($B$5+21)=MONTH($B$5),$B$5+21,""))</f>
        <v>46348</v>
      </c>
      <c r="B31" s="16" t="n">
        <f aca="false">IF(A31="","",A31)</f>
        <v>46348</v>
      </c>
      <c r="C31" s="17"/>
      <c r="D31" s="17"/>
      <c r="E31" s="13"/>
      <c r="F31" s="18" t="str">
        <f aca="false">IF(OR(C31="",D31=""),"",MOD(D31-C31,1)-E31/1440)</f>
        <v/>
      </c>
      <c r="G31" s="19" t="str">
        <f aca="false">IF(F31="","",ROUND(F31*24,2))</f>
        <v/>
      </c>
      <c r="H31" s="8"/>
      <c r="I31" s="19" t="n">
        <f aca="false">IF(A31="","",IF(H31&lt;&gt;"",0,IF(WEEKDAY(A31,2)&lt;=$B$7,$H$4,0)))</f>
        <v>0</v>
      </c>
      <c r="J31" s="20" t="n">
        <f aca="false">IF(A31="","",IF(G31="",0,G31)-I31)</f>
        <v>0</v>
      </c>
      <c r="K31" s="21" t="str">
        <f aca="false">IF(G31="","",IF(AND(G31&gt;9,E31&lt;45),"Pause zu kurz (mind. 45 Min.)",IF(AND(G31&gt;6,E31&lt;30),"Pause zu kurz (mind. 30 Min.)",IF(G31&gt;10,"über 10 Std. am Tag","ok"))))</f>
        <v/>
      </c>
      <c r="L31" s="8"/>
    </row>
    <row r="32" customFormat="false" ht="15" hidden="false" customHeight="false" outlineLevel="0" collapsed="false">
      <c r="A32" s="15" t="n">
        <f aca="false">IF($B$5="","",IF(MONTH($B$5+22)=MONTH($B$5),$B$5+22,""))</f>
        <v>46349</v>
      </c>
      <c r="B32" s="16" t="n">
        <f aca="false">IF(A32="","",A32)</f>
        <v>46349</v>
      </c>
      <c r="C32" s="17"/>
      <c r="D32" s="17"/>
      <c r="E32" s="13"/>
      <c r="F32" s="18" t="str">
        <f aca="false">IF(OR(C32="",D32=""),"",MOD(D32-C32,1)-E32/1440)</f>
        <v/>
      </c>
      <c r="G32" s="19" t="str">
        <f aca="false">IF(F32="","",ROUND(F32*24,2))</f>
        <v/>
      </c>
      <c r="H32" s="8"/>
      <c r="I32" s="19" t="n">
        <f aca="false">IF(A32="","",IF(H32&lt;&gt;"",0,IF(WEEKDAY(A32,2)&lt;=$B$7,$H$4,0)))</f>
        <v>8</v>
      </c>
      <c r="J32" s="20" t="n">
        <f aca="false">IF(A32="","",IF(G32="",0,G32)-I32)</f>
        <v>-8</v>
      </c>
      <c r="K32" s="21" t="str">
        <f aca="false">IF(G32="","",IF(AND(G32&gt;9,E32&lt;45),"Pause zu kurz (mind. 45 Min.)",IF(AND(G32&gt;6,E32&lt;30),"Pause zu kurz (mind. 30 Min.)",IF(G32&gt;10,"über 10 Std. am Tag","ok"))))</f>
        <v/>
      </c>
      <c r="L32" s="8"/>
    </row>
    <row r="33" customFormat="false" ht="15" hidden="false" customHeight="false" outlineLevel="0" collapsed="false">
      <c r="A33" s="15" t="n">
        <f aca="false">IF($B$5="","",IF(MONTH($B$5+23)=MONTH($B$5),$B$5+23,""))</f>
        <v>46350</v>
      </c>
      <c r="B33" s="16" t="n">
        <f aca="false">IF(A33="","",A33)</f>
        <v>46350</v>
      </c>
      <c r="C33" s="17"/>
      <c r="D33" s="17"/>
      <c r="E33" s="13"/>
      <c r="F33" s="18" t="str">
        <f aca="false">IF(OR(C33="",D33=""),"",MOD(D33-C33,1)-E33/1440)</f>
        <v/>
      </c>
      <c r="G33" s="19" t="str">
        <f aca="false">IF(F33="","",ROUND(F33*24,2))</f>
        <v/>
      </c>
      <c r="H33" s="8"/>
      <c r="I33" s="19" t="n">
        <f aca="false">IF(A33="","",IF(H33&lt;&gt;"",0,IF(WEEKDAY(A33,2)&lt;=$B$7,$H$4,0)))</f>
        <v>8</v>
      </c>
      <c r="J33" s="20" t="n">
        <f aca="false">IF(A33="","",IF(G33="",0,G33)-I33)</f>
        <v>-8</v>
      </c>
      <c r="K33" s="21" t="str">
        <f aca="false">IF(G33="","",IF(AND(G33&gt;9,E33&lt;45),"Pause zu kurz (mind. 45 Min.)",IF(AND(G33&gt;6,E33&lt;30),"Pause zu kurz (mind. 30 Min.)",IF(G33&gt;10,"über 10 Std. am Tag","ok"))))</f>
        <v/>
      </c>
      <c r="L33" s="8"/>
    </row>
    <row r="34" customFormat="false" ht="15" hidden="false" customHeight="false" outlineLevel="0" collapsed="false">
      <c r="A34" s="15" t="n">
        <f aca="false">IF($B$5="","",IF(MONTH($B$5+24)=MONTH($B$5),$B$5+24,""))</f>
        <v>46351</v>
      </c>
      <c r="B34" s="16" t="n">
        <f aca="false">IF(A34="","",A34)</f>
        <v>46351</v>
      </c>
      <c r="C34" s="17"/>
      <c r="D34" s="17"/>
      <c r="E34" s="13"/>
      <c r="F34" s="18" t="str">
        <f aca="false">IF(OR(C34="",D34=""),"",MOD(D34-C34,1)-E34/1440)</f>
        <v/>
      </c>
      <c r="G34" s="19" t="str">
        <f aca="false">IF(F34="","",ROUND(F34*24,2))</f>
        <v/>
      </c>
      <c r="H34" s="8"/>
      <c r="I34" s="19" t="n">
        <f aca="false">IF(A34="","",IF(H34&lt;&gt;"",0,IF(WEEKDAY(A34,2)&lt;=$B$7,$H$4,0)))</f>
        <v>8</v>
      </c>
      <c r="J34" s="20" t="n">
        <f aca="false">IF(A34="","",IF(G34="",0,G34)-I34)</f>
        <v>-8</v>
      </c>
      <c r="K34" s="21" t="str">
        <f aca="false">IF(G34="","",IF(AND(G34&gt;9,E34&lt;45),"Pause zu kurz (mind. 45 Min.)",IF(AND(G34&gt;6,E34&lt;30),"Pause zu kurz (mind. 30 Min.)",IF(G34&gt;10,"über 10 Std. am Tag","ok"))))</f>
        <v/>
      </c>
      <c r="L34" s="8"/>
    </row>
    <row r="35" customFormat="false" ht="15" hidden="false" customHeight="false" outlineLevel="0" collapsed="false">
      <c r="A35" s="15" t="n">
        <f aca="false">IF($B$5="","",IF(MONTH($B$5+25)=MONTH($B$5),$B$5+25,""))</f>
        <v>46352</v>
      </c>
      <c r="B35" s="16" t="n">
        <f aca="false">IF(A35="","",A35)</f>
        <v>46352</v>
      </c>
      <c r="C35" s="17"/>
      <c r="D35" s="17"/>
      <c r="E35" s="13"/>
      <c r="F35" s="18" t="str">
        <f aca="false">IF(OR(C35="",D35=""),"",MOD(D35-C35,1)-E35/1440)</f>
        <v/>
      </c>
      <c r="G35" s="19" t="str">
        <f aca="false">IF(F35="","",ROUND(F35*24,2))</f>
        <v/>
      </c>
      <c r="H35" s="8"/>
      <c r="I35" s="19" t="n">
        <f aca="false">IF(A35="","",IF(H35&lt;&gt;"",0,IF(WEEKDAY(A35,2)&lt;=$B$7,$H$4,0)))</f>
        <v>8</v>
      </c>
      <c r="J35" s="20" t="n">
        <f aca="false">IF(A35="","",IF(G35="",0,G35)-I35)</f>
        <v>-8</v>
      </c>
      <c r="K35" s="21" t="str">
        <f aca="false">IF(G35="","",IF(AND(G35&gt;9,E35&lt;45),"Pause zu kurz (mind. 45 Min.)",IF(AND(G35&gt;6,E35&lt;30),"Pause zu kurz (mind. 30 Min.)",IF(G35&gt;10,"über 10 Std. am Tag","ok"))))</f>
        <v/>
      </c>
      <c r="L35" s="8"/>
    </row>
    <row r="36" customFormat="false" ht="15" hidden="false" customHeight="false" outlineLevel="0" collapsed="false">
      <c r="A36" s="15" t="n">
        <f aca="false">IF($B$5="","",IF(MONTH($B$5+26)=MONTH($B$5),$B$5+26,""))</f>
        <v>46353</v>
      </c>
      <c r="B36" s="16" t="n">
        <f aca="false">IF(A36="","",A36)</f>
        <v>46353</v>
      </c>
      <c r="C36" s="17"/>
      <c r="D36" s="17"/>
      <c r="E36" s="13"/>
      <c r="F36" s="18" t="str">
        <f aca="false">IF(OR(C36="",D36=""),"",MOD(D36-C36,1)-E36/1440)</f>
        <v/>
      </c>
      <c r="G36" s="19" t="str">
        <f aca="false">IF(F36="","",ROUND(F36*24,2))</f>
        <v/>
      </c>
      <c r="H36" s="8"/>
      <c r="I36" s="19" t="n">
        <f aca="false">IF(A36="","",IF(H36&lt;&gt;"",0,IF(WEEKDAY(A36,2)&lt;=$B$7,$H$4,0)))</f>
        <v>8</v>
      </c>
      <c r="J36" s="20" t="n">
        <f aca="false">IF(A36="","",IF(G36="",0,G36)-I36)</f>
        <v>-8</v>
      </c>
      <c r="K36" s="21" t="str">
        <f aca="false">IF(G36="","",IF(AND(G36&gt;9,E36&lt;45),"Pause zu kurz (mind. 45 Min.)",IF(AND(G36&gt;6,E36&lt;30),"Pause zu kurz (mind. 30 Min.)",IF(G36&gt;10,"über 10 Std. am Tag","ok"))))</f>
        <v/>
      </c>
      <c r="L36" s="8"/>
    </row>
    <row r="37" customFormat="false" ht="15" hidden="false" customHeight="false" outlineLevel="0" collapsed="false">
      <c r="A37" s="15" t="n">
        <f aca="false">IF($B$5="","",IF(MONTH($B$5+27)=MONTH($B$5),$B$5+27,""))</f>
        <v>46354</v>
      </c>
      <c r="B37" s="16" t="n">
        <f aca="false">IF(A37="","",A37)</f>
        <v>46354</v>
      </c>
      <c r="C37" s="17"/>
      <c r="D37" s="17"/>
      <c r="E37" s="13"/>
      <c r="F37" s="18" t="str">
        <f aca="false">IF(OR(C37="",D37=""),"",MOD(D37-C37,1)-E37/1440)</f>
        <v/>
      </c>
      <c r="G37" s="19" t="str">
        <f aca="false">IF(F37="","",ROUND(F37*24,2))</f>
        <v/>
      </c>
      <c r="H37" s="8"/>
      <c r="I37" s="19" t="n">
        <f aca="false">IF(A37="","",IF(H37&lt;&gt;"",0,IF(WEEKDAY(A37,2)&lt;=$B$7,$H$4,0)))</f>
        <v>0</v>
      </c>
      <c r="J37" s="20" t="n">
        <f aca="false">IF(A37="","",IF(G37="",0,G37)-I37)</f>
        <v>0</v>
      </c>
      <c r="K37" s="21" t="str">
        <f aca="false">IF(G37="","",IF(AND(G37&gt;9,E37&lt;45),"Pause zu kurz (mind. 45 Min.)",IF(AND(G37&gt;6,E37&lt;30),"Pause zu kurz (mind. 30 Min.)",IF(G37&gt;10,"über 10 Std. am Tag","ok"))))</f>
        <v/>
      </c>
      <c r="L37" s="8"/>
    </row>
    <row r="38" customFormat="false" ht="15" hidden="false" customHeight="false" outlineLevel="0" collapsed="false">
      <c r="A38" s="15" t="n">
        <f aca="false">IF($B$5="","",IF(MONTH($B$5+28)=MONTH($B$5),$B$5+28,""))</f>
        <v>46355</v>
      </c>
      <c r="B38" s="16" t="n">
        <f aca="false">IF(A38="","",A38)</f>
        <v>46355</v>
      </c>
      <c r="C38" s="17"/>
      <c r="D38" s="17"/>
      <c r="E38" s="13"/>
      <c r="F38" s="18" t="str">
        <f aca="false">IF(OR(C38="",D38=""),"",MOD(D38-C38,1)-E38/1440)</f>
        <v/>
      </c>
      <c r="G38" s="19" t="str">
        <f aca="false">IF(F38="","",ROUND(F38*24,2))</f>
        <v/>
      </c>
      <c r="H38" s="8"/>
      <c r="I38" s="19" t="n">
        <f aca="false">IF(A38="","",IF(H38&lt;&gt;"",0,IF(WEEKDAY(A38,2)&lt;=$B$7,$H$4,0)))</f>
        <v>0</v>
      </c>
      <c r="J38" s="20" t="n">
        <f aca="false">IF(A38="","",IF(G38="",0,G38)-I38)</f>
        <v>0</v>
      </c>
      <c r="K38" s="21" t="str">
        <f aca="false">IF(G38="","",IF(AND(G38&gt;9,E38&lt;45),"Pause zu kurz (mind. 45 Min.)",IF(AND(G38&gt;6,E38&lt;30),"Pause zu kurz (mind. 30 Min.)",IF(G38&gt;10,"über 10 Std. am Tag","ok"))))</f>
        <v/>
      </c>
      <c r="L38" s="8"/>
    </row>
    <row r="39" customFormat="false" ht="15" hidden="false" customHeight="false" outlineLevel="0" collapsed="false">
      <c r="A39" s="15" t="n">
        <f aca="false">IF($B$5="","",IF(MONTH($B$5+29)=MONTH($B$5),$B$5+29,""))</f>
        <v>46356</v>
      </c>
      <c r="B39" s="16" t="n">
        <f aca="false">IF(A39="","",A39)</f>
        <v>46356</v>
      </c>
      <c r="C39" s="17"/>
      <c r="D39" s="17"/>
      <c r="E39" s="13"/>
      <c r="F39" s="18" t="str">
        <f aca="false">IF(OR(C39="",D39=""),"",MOD(D39-C39,1)-E39/1440)</f>
        <v/>
      </c>
      <c r="G39" s="19" t="str">
        <f aca="false">IF(F39="","",ROUND(F39*24,2))</f>
        <v/>
      </c>
      <c r="H39" s="8"/>
      <c r="I39" s="19" t="n">
        <f aca="false">IF(A39="","",IF(H39&lt;&gt;"",0,IF(WEEKDAY(A39,2)&lt;=$B$7,$H$4,0)))</f>
        <v>8</v>
      </c>
      <c r="J39" s="20" t="n">
        <f aca="false">IF(A39="","",IF(G39="",0,G39)-I39)</f>
        <v>-8</v>
      </c>
      <c r="K39" s="21" t="str">
        <f aca="false">IF(G39="","",IF(AND(G39&gt;9,E39&lt;45),"Pause zu kurz (mind. 45 Min.)",IF(AND(G39&gt;6,E39&lt;30),"Pause zu kurz (mind. 30 Min.)",IF(G39&gt;10,"über 10 Std. am Tag","ok"))))</f>
        <v/>
      </c>
      <c r="L39" s="8"/>
    </row>
    <row r="40" customFormat="false" ht="15" hidden="false" customHeight="false" outlineLevel="0" collapsed="false">
      <c r="A40" s="15" t="str">
        <f aca="false">IF($B$5="","",IF(MONTH($B$5+30)=MONTH($B$5),$B$5+30,""))</f>
        <v/>
      </c>
      <c r="B40" s="16" t="str">
        <f aca="false">IF(A40="","",A40)</f>
        <v/>
      </c>
      <c r="C40" s="17"/>
      <c r="D40" s="17"/>
      <c r="E40" s="13"/>
      <c r="F40" s="18" t="str">
        <f aca="false">IF(OR(C40="",D40=""),"",MOD(D40-C40,1)-E40/1440)</f>
        <v/>
      </c>
      <c r="G40" s="19" t="str">
        <f aca="false">IF(F40="","",ROUND(F40*24,2))</f>
        <v/>
      </c>
      <c r="H40" s="8"/>
      <c r="I40" s="19" t="str">
        <f aca="false">IF(A40="","",IF(H40&lt;&gt;"",0,IF(WEEKDAY(A40,2)&lt;=$B$7,$H$4,0)))</f>
        <v/>
      </c>
      <c r="J40" s="20" t="str">
        <f aca="false">IF(A40="","",IF(G40="",0,G40)-I40)</f>
        <v/>
      </c>
      <c r="K40" s="21" t="str">
        <f aca="false">IF(G40="","",IF(AND(G40&gt;9,E40&lt;45),"Pause zu kurz (mind. 45 Min.)",IF(AND(G40&gt;6,E40&lt;30),"Pause zu kurz (mind. 30 Min.)",IF(G40&gt;10,"über 10 Std. am Tag","ok"))))</f>
        <v/>
      </c>
      <c r="L40" s="8"/>
    </row>
    <row r="42" customFormat="false" ht="15" hidden="false" customHeight="false" outlineLevel="0" collapsed="false">
      <c r="A42" s="23" t="s">
        <v>38</v>
      </c>
      <c r="F42" s="24" t="n">
        <f aca="false">SUM(F10:F40)</f>
        <v>0.336111111111111</v>
      </c>
      <c r="G42" s="25" t="n">
        <f aca="false">SUM(G10:G40)</f>
        <v>8.07</v>
      </c>
      <c r="I42" s="25" t="n">
        <f aca="false">SUM(I10:I40)</f>
        <v>168</v>
      </c>
      <c r="J42" s="26" t="n">
        <f aca="false">SUM(J10:J40)</f>
        <v>-159.93</v>
      </c>
    </row>
    <row r="43" customFormat="false" ht="15" hidden="false" customHeight="false" outlineLevel="0" collapsed="false">
      <c r="A43" s="7" t="s">
        <v>39</v>
      </c>
      <c r="G43" s="27" t="n">
        <f aca="false">COUNTIF(H10:H40,"U")</f>
        <v>0</v>
      </c>
    </row>
    <row r="44" customFormat="false" ht="15" hidden="false" customHeight="false" outlineLevel="0" collapsed="false">
      <c r="A44" s="7" t="s">
        <v>40</v>
      </c>
      <c r="G44" s="27" t="n">
        <f aca="false">COUNTIF(H10:H40,"K")</f>
        <v>0</v>
      </c>
    </row>
    <row r="45" customFormat="false" ht="15" hidden="false" customHeight="false" outlineLevel="0" collapsed="false">
      <c r="A45" s="7" t="s">
        <v>41</v>
      </c>
      <c r="G45" s="27" t="n">
        <f aca="false">COUNTIF(K10:K40,"Pause*")</f>
        <v>0</v>
      </c>
    </row>
  </sheetData>
  <mergeCells count="1">
    <mergeCell ref="B4:D4"/>
  </mergeCells>
  <conditionalFormatting sqref="K10:K40">
    <cfRule type="expression" priority="2" aboveAverage="0" equalAverage="0" bottom="0" percent="0" rank="0" text="" dxfId="0">
      <formula>LEFT(K10,5)="Pause"</formula>
    </cfRule>
    <cfRule type="expression" priority="3" aboveAverage="0" equalAverage="0" bottom="0" percent="0" rank="0" text="" dxfId="0">
      <formula>LEFT(K10,4)="über"</formula>
    </cfRule>
  </conditionalFormatting>
  <conditionalFormatting sqref="A10:B40">
    <cfRule type="expression" priority="4" aboveAverage="0" equalAverage="0" bottom="0" percent="0" rank="0" text="" dxfId="1">
      <formula>AND($A10&lt;&gt;"",WEEKDAY($A10,2)&gt;5)</formula>
    </cfRule>
  </conditionalFormatting>
  <dataValidations count="2">
    <dataValidation allowBlank="true" error="Bitte U, K oder F eintragen oder leer lassen." errorStyle="stop" operator="between" showDropDown="false" showErrorMessage="false" showInputMessage="false" sqref="H10:H40" type="list">
      <formula1>"U,K,F"</formula1>
      <formula2>0</formula2>
    </dataValidation>
    <dataValidation allowBlank="true" errorStyle="stop" operator="between" showDropDown="false" showErrorMessage="false" showInputMessage="false" sqref="E10:E40" type="whole">
      <formula1>0</formula1>
      <formula2>600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Vorlage: personalthema.de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2026-11-02T21:39:06Z</dcterms:created>
  <dc:creator>openpyxl</dc:creator>
  <dc:description/>
  <dc:language>en-US</dc:language>
  <cp:lastModifiedBy/>
  <dcterms:modified xsi:type="dcterms:W3CDTF">2026-11-02T21:39:06Z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